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355" windowWidth="12120" windowHeight="9120" tabRatio="784" activeTab="0"/>
  </bookViews>
  <sheets>
    <sheet name="Albañileria" sheetId="1" r:id="rId1"/>
    <sheet name="Eléctrica" sheetId="2" r:id="rId2"/>
    <sheet name="Datos" sheetId="3" r:id="rId3"/>
    <sheet name="Aluminio" sheetId="4" r:id="rId4"/>
    <sheet name="Carpinteria" sheetId="5" r:id="rId5"/>
  </sheets>
  <definedNames>
    <definedName name="_xlnm.Print_Area" localSheetId="0">'Albañileria'!$A$1:$G$52</definedName>
    <definedName name="_xlnm.Print_Area" localSheetId="3">'Aluminio'!$A$1:$G$135</definedName>
    <definedName name="_xlnm.Print_Area" localSheetId="4">'Carpinteria'!$A$1:$G$135</definedName>
    <definedName name="_xlnm.Print_Area" localSheetId="2">'Datos'!$A$1:$G$135</definedName>
    <definedName name="_xlnm.Print_Area" localSheetId="1">'Eléctrica'!$A$1:$G$135</definedName>
  </definedNames>
  <calcPr fullCalcOnLoad="1"/>
</workbook>
</file>

<file path=xl/sharedStrings.xml><?xml version="1.0" encoding="utf-8"?>
<sst xmlns="http://schemas.openxmlformats.org/spreadsheetml/2006/main" count="1312" uniqueCount="246">
  <si>
    <t>Nº</t>
  </si>
  <si>
    <t>RUBRO</t>
  </si>
  <si>
    <t>Un.</t>
  </si>
  <si>
    <t>Met.</t>
  </si>
  <si>
    <t>P. unitario</t>
  </si>
  <si>
    <t>Subtotal</t>
  </si>
  <si>
    <t>$U</t>
  </si>
  <si>
    <t>gl</t>
  </si>
  <si>
    <t>2.1</t>
  </si>
  <si>
    <t>3.1</t>
  </si>
  <si>
    <t>m2</t>
  </si>
  <si>
    <t>ml</t>
  </si>
  <si>
    <t>IVA 22%</t>
  </si>
  <si>
    <t>Total</t>
  </si>
  <si>
    <t>Monto Imponible</t>
  </si>
  <si>
    <t>6.1</t>
  </si>
  <si>
    <t>6.2</t>
  </si>
  <si>
    <t>2.2</t>
  </si>
  <si>
    <t>3.2</t>
  </si>
  <si>
    <t>5.1</t>
  </si>
  <si>
    <t>5.2</t>
  </si>
  <si>
    <t>5.3</t>
  </si>
  <si>
    <t>u</t>
  </si>
  <si>
    <t>3.3</t>
  </si>
  <si>
    <t>2.3</t>
  </si>
  <si>
    <t>2.4</t>
  </si>
  <si>
    <t>3.4</t>
  </si>
  <si>
    <t>3.9</t>
  </si>
  <si>
    <t>6.3</t>
  </si>
  <si>
    <t>2.6</t>
  </si>
  <si>
    <t>2.7</t>
  </si>
  <si>
    <t>3.11</t>
  </si>
  <si>
    <t>3.12</t>
  </si>
  <si>
    <t>Instalación de comunicación - datos, teléfono - según planos y memoria</t>
  </si>
  <si>
    <r>
      <t>Jefatura Departamental de Paysandú _</t>
    </r>
    <r>
      <rPr>
        <sz val="20"/>
        <color indexed="9"/>
        <rFont val="Calibri"/>
        <family val="0"/>
      </rPr>
      <t xml:space="preserve"> </t>
    </r>
  </si>
  <si>
    <t>m3</t>
  </si>
  <si>
    <t xml:space="preserve"> RETIROS y DEMOLICIONES</t>
  </si>
  <si>
    <t xml:space="preserve">Desamure y retiro de casillas </t>
  </si>
  <si>
    <t>2.5</t>
  </si>
  <si>
    <t>2.8</t>
  </si>
  <si>
    <t>2.9</t>
  </si>
  <si>
    <t xml:space="preserve">ALBAÑILERÍA </t>
  </si>
  <si>
    <t>Confección de separador en Melamínico  terminación superior curva (Atención Personalizada)</t>
  </si>
  <si>
    <t xml:space="preserve">Demolición de un sector del tabique de ticholos para colocación de aberturas (sector paquetería) </t>
  </si>
  <si>
    <t>Demolición de base de casillas</t>
  </si>
  <si>
    <t xml:space="preserve">Suministro y colocación de paneles  verticales  tipo Armstrong </t>
  </si>
  <si>
    <t>M. Imponible</t>
  </si>
  <si>
    <t xml:space="preserve"> MOSTRADORES </t>
  </si>
  <si>
    <t>Suministro e instalación de pasamanos en puerta principal,  según norma UNIT de accesibilidad</t>
  </si>
  <si>
    <t>Suministro y armado de tabaquería de yeso  (placa 12,5mm)</t>
  </si>
  <si>
    <t>Suministro y colocación zócalos (h = 7 cmm)</t>
  </si>
  <si>
    <t>suministro y colocación de bandejas metálicas de 15cm para Aire acondicionado</t>
  </si>
  <si>
    <t>suministro y colocación de bandejas metálicas de 20cm para Aire acondicionado</t>
  </si>
  <si>
    <t>suministro y colocación de bandejas metálicas de 30cm para Aire acondicionado</t>
  </si>
  <si>
    <t xml:space="preserve"> ABERTURAS INTERIORES</t>
  </si>
  <si>
    <t xml:space="preserve">Construcción de dinteles y vanos en tabique interior del sector paquetería </t>
  </si>
  <si>
    <t>3.10</t>
  </si>
  <si>
    <t>3.13</t>
  </si>
  <si>
    <t>3.14</t>
  </si>
  <si>
    <t>4.1</t>
  </si>
  <si>
    <t>4.3</t>
  </si>
  <si>
    <t>4.4</t>
  </si>
  <si>
    <t>4.5</t>
  </si>
  <si>
    <t xml:space="preserve">TABIQUES DE YESO </t>
  </si>
  <si>
    <t>CIELORRASO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</si>
  <si>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</si>
  <si>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</si>
  <si>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</si>
  <si>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</si>
  <si>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</si>
  <si>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</si>
  <si>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</si>
  <si>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</si>
  <si>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</si>
  <si>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</si>
  <si>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</si>
  <si>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</si>
  <si>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</si>
  <si>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</si>
  <si>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</si>
  <si>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</si>
  <si>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</si>
  <si>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</si>
  <si>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</si>
  <si>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</si>
  <si>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</si>
  <si>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</si>
  <si>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</si>
  <si>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</si>
  <si>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</si>
  <si>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</si>
  <si>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</si>
  <si>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</si>
  <si>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</si>
  <si>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</si>
  <si>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 xml:space="preserve">Pintura general de cielorrasos (mínimo 2 manos) </t>
  </si>
  <si>
    <t>Traslado interno y armado provisorio de mostradores de  Atención al publico,</t>
  </si>
  <si>
    <t>Desarme y retiro de mampara de yeso  en desuso</t>
  </si>
  <si>
    <t xml:space="preserve">Construcion de rampa exterior en puerta principal, porcentaje de  pendiente y terminaciones del piso  según normas UNIT de accesibilidad </t>
  </si>
  <si>
    <t>Reconstrucción y correccion de pendientes  en rampa interior  del acceso posterior</t>
  </si>
  <si>
    <t>Reparacion, ajuste y pintura de portón existente H1 (garaje)</t>
  </si>
  <si>
    <t>Reparacion, ajuste y pintura  de la puerta y la reja  existente H2 (acceso funcionarios)</t>
  </si>
  <si>
    <t>Reparación general de revoques deteriorados o en mal estado, y en zonas de intervención en paredes y cielorraso</t>
  </si>
  <si>
    <t xml:space="preserve">Pintura general interior de paredes y tabiques de yeso (mínimo 2 manos) </t>
  </si>
  <si>
    <t>Pintura de puertas y marcos interiores de baños (mínimo 2 manos)</t>
  </si>
  <si>
    <t>Reparación limpieza y pintura general de  la estructura metálica (solo interior) del cerramiento vidriado que da al hall del edificio</t>
  </si>
  <si>
    <t xml:space="preserve">Suministro y colocación de elementos estructurales complementarios sobre 10 vanos (interiores al tabique de yeso) </t>
  </si>
  <si>
    <t xml:space="preserve">          </t>
  </si>
  <si>
    <t>IMPLANTACIÓN  y LIMPIEZA</t>
  </si>
  <si>
    <t>Retiro de escombro y material en desuso</t>
  </si>
  <si>
    <t>Armado provisorio de cerramientos divisorios para sectorizar espacios de obra y trabajo de oficina</t>
  </si>
  <si>
    <t xml:space="preserve">Reparación limpieza y pintura general de  la estructura metálica (int. y ext.) del cerramiento vidriado en las 2 fachadas </t>
  </si>
  <si>
    <t>1.1</t>
  </si>
  <si>
    <t>1.2</t>
  </si>
  <si>
    <t>1.3</t>
  </si>
  <si>
    <t>3.5</t>
  </si>
  <si>
    <t>3.6</t>
  </si>
  <si>
    <t>3.7</t>
  </si>
  <si>
    <t>3.8</t>
  </si>
  <si>
    <t xml:space="preserve">Suministro y colocación de juntas "U" de aluminio, entre tabiques de yeso y pilares circulares (h=2,60m c/u) </t>
  </si>
  <si>
    <t>Suministro y colocación de cantoneras de aluminio en aristas de tabiques y encuentros con vanos (h=2m c/u)</t>
  </si>
  <si>
    <t>Suministro y colocación de cielorraso suspendido desmontable de 60x60, tipo Armstrong  (borde simple)</t>
  </si>
  <si>
    <t>5.4</t>
  </si>
  <si>
    <t>5.5</t>
  </si>
  <si>
    <t>Suministro y colocación molduras especificas en  encuentro con cielorraso vertical</t>
  </si>
  <si>
    <t>Retiro  del cableado de eléctrica en desuso,  en forma gradual y según el  avance de obra</t>
  </si>
  <si>
    <t>Retiro de luminaria  en forma gradual y según el  avance de obra</t>
  </si>
  <si>
    <t>Suministro y colocación de bandejas metálicas c/ tabique separador (25 x 5) _horizontal</t>
  </si>
  <si>
    <t>Suministro y colocación de caños rígidos aparentes (color gris tipo tuboform)</t>
  </si>
  <si>
    <t>Suministro y colocación de caños corrugados en:_ tabiques de yeso,_ por sobre cielorraso</t>
  </si>
  <si>
    <t>Derivaciones a tomacorrientes según plano, memoria y normativa</t>
  </si>
  <si>
    <t>Derivaciones a Aires Acondicionados según plano, memoria y normativa</t>
  </si>
  <si>
    <t>Suministro e instalación de interruptores tipo modular _Ubicación según plano</t>
  </si>
  <si>
    <t>Suministro e instalación de tomacorrientes tipo modular _Ubicación según plano</t>
  </si>
  <si>
    <t>4.2</t>
  </si>
  <si>
    <t xml:space="preserve">Desarme y retiro de  puerta  principal, cabina de acceso y segunda puerta  (incluir cerramiento provisorio seguro) </t>
  </si>
  <si>
    <t>Suministro y colocación de desagues en PVC 40 para la unidad interior de 7 equipos de aire acondicionado  (desagues en baño) .Ver plano</t>
  </si>
  <si>
    <t>Suministro y colocación de desagues en PVC 40 para la unidad interior de 2 equipos de aire acondicionado  (desagues al extrerior)Ver plano</t>
  </si>
  <si>
    <t xml:space="preserve">Suministro y colocación de molduras especificas en  pilares circulares </t>
  </si>
  <si>
    <t>6.25</t>
  </si>
  <si>
    <t>6.26</t>
  </si>
  <si>
    <t>DATOS</t>
  </si>
  <si>
    <t>Suministro e instalación de iluminación de emergencia</t>
  </si>
  <si>
    <t>Suministro  de abertura en aluminio y vidrio A2 (2 módulos + puerta)</t>
  </si>
  <si>
    <t>Suministro  de abertura en aluminio y vidrio A3 (2 módulos)</t>
  </si>
  <si>
    <t>Suministro  de abertura en aluminio y vidrio A4 (2 modulo + ventana sin perfil inferior + puerta)</t>
  </si>
  <si>
    <t>Suministro  de abertura en aluminio y vidrio A6 (5 módulos + puerta)</t>
  </si>
  <si>
    <t>Suministro  de abertura en aluminio y vidrio A7 (puerta simple - ancho 106cm)</t>
  </si>
  <si>
    <t>Suministro  de abertura en aluminio y vidrio A8 (puerta doble - ancho 212cm)</t>
  </si>
  <si>
    <t>Suministro de puerta principal A9 en aluminio línea gala o superior _cerradura y pestillo + cerrojo</t>
  </si>
  <si>
    <t xml:space="preserve">Colocación  de abertura en aluminio y vidrio A1 </t>
  </si>
  <si>
    <t xml:space="preserve">Colocación  de abertura en aluminio y vidrio A2 </t>
  </si>
  <si>
    <t xml:space="preserve">Colocación  de abertura en aluminio y vidrio A3 </t>
  </si>
  <si>
    <t xml:space="preserve">Colocación  de abertura en aluminio y vidrio A4 </t>
  </si>
  <si>
    <t xml:space="preserve">Colocación  de abertura en aluminio y vidrio A5 </t>
  </si>
  <si>
    <t>Colocación  de abertura en aluminio y vidrio A6</t>
  </si>
  <si>
    <t>Colocación  de abertura en aluminio y vidrio A7</t>
  </si>
  <si>
    <t xml:space="preserve">Colocación  de abertura en aluminio y vidrio A8 </t>
  </si>
  <si>
    <t>Colocación de puerta principal en aluminio y vidrio A9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</si>
  <si>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</si>
  <si>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</si>
  <si>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</si>
  <si>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</si>
  <si>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</si>
  <si>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</si>
  <si>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</si>
  <si>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</si>
  <si>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</si>
  <si>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9.1</t>
  </si>
  <si>
    <t>9.2</t>
  </si>
  <si>
    <t>9.3</t>
  </si>
  <si>
    <t>9.4</t>
  </si>
  <si>
    <t>9.5</t>
  </si>
  <si>
    <t>9.6</t>
  </si>
  <si>
    <t>9.7</t>
  </si>
  <si>
    <t>Leyes Sociales (71,4 del M.I.)</t>
  </si>
  <si>
    <t xml:space="preserve">Retiro de equipos de aire acondicionado, inter conexiones y eléctrica </t>
  </si>
  <si>
    <t>Reparación de piso en sectores de casillas retiradas  , puerta principal, cassilla de acceso y segunda puerta</t>
  </si>
  <si>
    <t>3.15</t>
  </si>
  <si>
    <t xml:space="preserve">   </t>
  </si>
  <si>
    <t>6.27</t>
  </si>
  <si>
    <t>Suministro y colocación molduras especificas en  encuentro perimetral  con muros</t>
  </si>
  <si>
    <t>ELÉCTRICA</t>
  </si>
  <si>
    <t xml:space="preserve">Solicitud, gestión y representación técnica ante UTE de nueva instalación y potencia a contratar </t>
  </si>
  <si>
    <t xml:space="preserve">Acondicionamiento provisorio  del cableado  de eléctrica para escritorios móviles </t>
  </si>
  <si>
    <t>Suministro y colocación de bandejas metálicas c/ tapa y separador ( 15x5) _Vertical</t>
  </si>
  <si>
    <t xml:space="preserve">Suministro y colocación de bandejas metálicas para soporte de iluminación (5x5) _horizontal </t>
  </si>
  <si>
    <t>Adecuación de tablero principal existente  para las nuevas líneas y protecciones (aplicar normativa vigente)</t>
  </si>
  <si>
    <t>Adecuación del tablero secundario existente  para las nuevas líneas y protecciones  (aplicar normativa vigente)</t>
  </si>
  <si>
    <t>Suministro e Instalación de condensadores de energía reactiva</t>
  </si>
  <si>
    <t>Cableado de  distribución general según planos, memoria y normativa</t>
  </si>
  <si>
    <t>Derivaciones a artefactos de iluminación e interruptores según plano, memoria y normativa</t>
  </si>
  <si>
    <t>Suministro e instalación de paneles de iluminación  _en cielorraso tipo Armstrong</t>
  </si>
  <si>
    <t>Suministro e instalación de paneles de iluminación  _suspendidos del cielorraso  de HA</t>
  </si>
  <si>
    <t>Suministro e instalación de paneles de iluminación  _aplacados al cielorraso  de HA</t>
  </si>
  <si>
    <t xml:space="preserve">Suministro y colocación de tubos de iluminación  _en bandejas  </t>
  </si>
  <si>
    <t xml:space="preserve">Suministro e instalación de señalización  de salida </t>
  </si>
  <si>
    <t>Suministro e instalación de condensadores de reactiva</t>
  </si>
  <si>
    <t>Suministro  de abertura en aluminio y vidrio A5  (2 módulos + ventana sin perfil inferior)</t>
  </si>
  <si>
    <t xml:space="preserve">Rotación de mobiliario durante el transcurso de la obra ( en planta baja y hacia planta alta) </t>
  </si>
  <si>
    <t>1.4</t>
  </si>
  <si>
    <t>limpieza general de vidrios y  pisos (máximo 0,3 % suma de rubros 02, 03, 04 y 05)</t>
  </si>
  <si>
    <t>Suministro y colocación de  mueble de atención al publico  (amurado al piso y entre muebles)</t>
  </si>
  <si>
    <t>Suministro y colocación de  mueble curvo esquinero  (amurado al piso y entre muebles)</t>
  </si>
  <si>
    <t>Suministro y colocación apoya balanza recto   (amurado al piso y entre muebles)</t>
  </si>
  <si>
    <t>Adecuación  y colocación de mueble existente de atención al publico (amurado al piso y entre muebles)</t>
  </si>
  <si>
    <t>confección y colocación  de 2 mostradores integrados a mamparas (sectores certificadas y Simples)</t>
  </si>
  <si>
    <t>Suministro de  mueble de casillas</t>
  </si>
  <si>
    <t xml:space="preserve">Suministro  de abertura en aluminio y vidrio A1 (puerta simple ancho 85cm) </t>
  </si>
  <si>
    <t>limpieza general final, retiro y traslado de materiales en desuso (máximo 1,2 % _suma de rubros ofertados)</t>
  </si>
  <si>
    <t>Implantación y replanteo  (máximo 5 % _suma de rubros ofertados)</t>
  </si>
  <si>
    <t>limpieza diaria (máximo 0,8 % _suma de rubros ofertados) _todos los días durante el transcurso de la obra</t>
  </si>
  <si>
    <t>2.10</t>
  </si>
  <si>
    <r>
      <t xml:space="preserve"> Tabla de Cotización  -  ANEXO VI                                           </t>
    </r>
    <r>
      <rPr>
        <i/>
        <sz val="12"/>
        <rFont val="Arial"/>
        <family val="2"/>
      </rPr>
      <t xml:space="preserve"> solo se podrán cambiar los valores en celdas celestes </t>
    </r>
  </si>
  <si>
    <t xml:space="preserve">Implantación y replanteo  </t>
  </si>
  <si>
    <t xml:space="preserve">limpieza diaria </t>
  </si>
  <si>
    <t>limpieza general final, retiro y traslado de materiales en desuso</t>
  </si>
  <si>
    <t>LIMPIEZA</t>
  </si>
  <si>
    <t xml:space="preserve">IMPLANTACIÓN  </t>
  </si>
  <si>
    <t xml:space="preserve">Estudio y plan de seguridad </t>
  </si>
  <si>
    <t xml:space="preserve">Memoria de andamios </t>
  </si>
  <si>
    <t>1.5</t>
  </si>
  <si>
    <t>DEMOLICIONES</t>
  </si>
  <si>
    <t>Desamure y retiro de reja (planta baja)</t>
  </si>
  <si>
    <t>3.0</t>
  </si>
  <si>
    <t>Construccion de umbral (planta baja)</t>
  </si>
  <si>
    <t>Construccion de anepechos</t>
  </si>
  <si>
    <t>Construccion de jambas</t>
  </si>
  <si>
    <t>Pintura y amure de puerta reja (2 hojas)</t>
  </si>
  <si>
    <t>Pintura y amure de reja (planta baja)</t>
  </si>
  <si>
    <t xml:space="preserve">Reconstruccion de cara superior de la corniza (incluye memebrana de recubrimiento ) </t>
  </si>
  <si>
    <t xml:space="preserve">Construccion de tanique exterior (chorizo)  </t>
  </si>
  <si>
    <t>Leyes Sociales (71,8 del M.I.)</t>
  </si>
  <si>
    <t xml:space="preserve"> Tabla de Cotización      </t>
  </si>
  <si>
    <r>
      <t>Jefatura Departamental de MALDONADO _</t>
    </r>
    <r>
      <rPr>
        <sz val="20"/>
        <color indexed="9"/>
        <rFont val="Calibri"/>
        <family val="0"/>
      </rPr>
      <t xml:space="preserve"> </t>
    </r>
  </si>
  <si>
    <t>Técnico Prevencionista</t>
  </si>
  <si>
    <t xml:space="preserve"> Análisis y evaluación previa del sector a demoler </t>
  </si>
  <si>
    <t>Desamure  y retiro de puerta reja (2 hojas)</t>
  </si>
  <si>
    <t>Demolición de antepechos</t>
  </si>
  <si>
    <t>Demolición de umbral (planta baja)</t>
  </si>
  <si>
    <t>Demolición de jambas</t>
  </si>
  <si>
    <t xml:space="preserve">Demolición de tabique exterior.  </t>
  </si>
  <si>
    <t xml:space="preserve">Reconstrucción de dintel sobre vanos de planta baja  </t>
  </si>
  <si>
    <t>Reconstrucción de dintel sobre vanos de planta alta</t>
  </si>
  <si>
    <t xml:space="preserve">Amure de bigotes para anclaje tabique exterior </t>
  </si>
  <si>
    <t xml:space="preserve">Impermeabilización cara exterior muro interior 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</si>
</sst>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U&quot;\ #,##0;&quot;$U&quot;\ \-#,##0"/>
    <numFmt numFmtId="181" formatCode="&quot;$U&quot;\ #,##0;[Red]&quot;$U&quot;\ \-#,##0"/>
    <numFmt numFmtId="182" formatCode="&quot;$U&quot;\ #,##0.00;&quot;$U&quot;\ \-#,##0.00"/>
    <numFmt numFmtId="183" formatCode="&quot;$U&quot;\ #,##0.00;[Red]&quot;$U&quot;\ \-#,##0.00"/>
    <numFmt numFmtId="184" formatCode="_ &quot;$U&quot;\ * #,##0_ ;_ &quot;$U&quot;\ * \-#,##0_ ;_ &quot;$U&quot;\ * &quot;-&quot;_ ;_ @_ "/>
    <numFmt numFmtId="185" formatCode="_ * #,##0_ ;_ * \-#,##0_ ;_ * &quot;-&quot;_ ;_ @_ "/>
    <numFmt numFmtId="186" formatCode="_ &quot;$U&quot;\ * #,##0.00_ ;_ &quot;$U&quot;\ * \-#,##0.00_ ;_ &quot;$U&quot;\ * &quot;-&quot;??_ ;_ @_ "/>
    <numFmt numFmtId="187" formatCode="_ * #,##0.00_ ;_ * \-#,##0.00_ ;_ * &quot;-&quot;??_ ;_ @_ "/>
    <numFmt numFmtId="188" formatCode="&quot;$U&quot;\ #,##0_);\(&quot;$U&quot;\ #,##0\)"/>
    <numFmt numFmtId="189" formatCode="&quot;$U&quot;\ #,##0_);[Red]\(&quot;$U&quot;\ #,##0\)"/>
    <numFmt numFmtId="190" formatCode="&quot;$U&quot;\ #,##0.00_);\(&quot;$U&quot;\ #,##0.00\)"/>
    <numFmt numFmtId="191" formatCode="&quot;$U&quot;\ #,##0.00_);[Red]\(&quot;$U&quot;\ #,##0.00\)"/>
    <numFmt numFmtId="192" formatCode="_(&quot;$U&quot;\ * #,##0_);_(&quot;$U&quot;\ * \(#,##0\);_(&quot;$U&quot;\ * &quot;-&quot;_);_(@_)"/>
    <numFmt numFmtId="193" formatCode="_(* #,##0_);_(* \(#,##0\);_(* &quot;-&quot;_);_(@_)"/>
    <numFmt numFmtId="194" formatCode="_(&quot;$U&quot;\ * #,##0.00_);_(&quot;$U&quot;\ * \(#,##0.00\);_(&quot;$U&quot;\ * &quot;-&quot;??_);_(@_)"/>
    <numFmt numFmtId="195" formatCode="_(* #,##0.00_);_(* \(#,##0.00\);_(* &quot;-&quot;??_);_(@_)"/>
    <numFmt numFmtId="196" formatCode="_ * #,##0.0_ ;_ * \-#,##0.0_ ;_ * &quot;-&quot;?_ ;_ @_ 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$-2C0A]\ #,##0.00"/>
    <numFmt numFmtId="201" formatCode="[$$U-380A]\ #,##0.00"/>
    <numFmt numFmtId="202" formatCode="0.0"/>
    <numFmt numFmtId="203" formatCode="0.0%"/>
    <numFmt numFmtId="204" formatCode="_ [$$-2C0A]\ * #,##0.00_ ;_ [$$-2C0A]\ * \-#,##0.00_ ;_ [$$-2C0A]\ * &quot;-&quot;??_ ;_ @_ 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20"/>
      <color indexed="9"/>
      <name val="Calibri"/>
      <family val="0"/>
    </font>
    <font>
      <sz val="20"/>
      <color indexed="9"/>
      <name val="Calibri"/>
      <family val="0"/>
    </font>
    <font>
      <sz val="11"/>
      <name val="Arial"/>
      <family val="2"/>
    </font>
    <font>
      <b/>
      <sz val="11"/>
      <name val="Calibri"/>
      <family val="2"/>
    </font>
    <font>
      <b/>
      <sz val="11"/>
      <name val="Arial"/>
      <family val="0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2" fillId="17" borderId="2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18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5" fillId="16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1" fillId="0" borderId="8" applyNumberFormat="0" applyFill="0" applyAlignment="0" applyProtection="0"/>
    <xf numFmtId="0" fontId="30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20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16" borderId="10" xfId="0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200" fontId="6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" fontId="0" fillId="0" borderId="0" xfId="0" applyNumberFormat="1" applyFill="1" applyBorder="1" applyAlignment="1">
      <alignment horizontal="center"/>
    </xf>
    <xf numFmtId="200" fontId="0" fillId="0" borderId="0" xfId="0" applyNumberFormat="1" applyFill="1" applyBorder="1" applyAlignment="1">
      <alignment horizontal="center"/>
    </xf>
    <xf numFmtId="201" fontId="1" fillId="0" borderId="0" xfId="47" applyNumberFormat="1" applyFont="1" applyAlignment="1">
      <alignment horizontal="center"/>
    </xf>
    <xf numFmtId="201" fontId="6" fillId="0" borderId="0" xfId="0" applyNumberFormat="1" applyFont="1" applyAlignment="1">
      <alignment/>
    </xf>
    <xf numFmtId="201" fontId="1" fillId="0" borderId="0" xfId="47" applyNumberFormat="1" applyFont="1" applyAlignment="1">
      <alignment/>
    </xf>
    <xf numFmtId="201" fontId="1" fillId="0" borderId="0" xfId="47" applyNumberFormat="1" applyFont="1" applyAlignment="1">
      <alignment horizontal="center"/>
    </xf>
    <xf numFmtId="20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200" fontId="0" fillId="0" borderId="0" xfId="0" applyNumberFormat="1" applyFont="1" applyAlignment="1">
      <alignment horizontal="center"/>
    </xf>
    <xf numFmtId="201" fontId="11" fillId="0" borderId="0" xfId="47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01" fontId="11" fillId="0" borderId="10" xfId="47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00" fontId="0" fillId="0" borderId="0" xfId="0" applyNumberFormat="1" applyFont="1" applyBorder="1" applyAlignment="1">
      <alignment horizontal="center"/>
    </xf>
    <xf numFmtId="201" fontId="11" fillId="0" borderId="0" xfId="47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00" fontId="0" fillId="0" borderId="0" xfId="0" applyNumberFormat="1" applyFont="1" applyFill="1" applyBorder="1" applyAlignment="1">
      <alignment horizontal="center"/>
    </xf>
    <xf numFmtId="201" fontId="11" fillId="0" borderId="0" xfId="47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201" fontId="0" fillId="0" borderId="10" xfId="47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9" fontId="10" fillId="24" borderId="0" xfId="0" applyNumberFormat="1" applyFont="1" applyFill="1" applyAlignment="1">
      <alignment horizontal="center" vertical="center" wrapText="1"/>
    </xf>
    <xf numFmtId="0" fontId="0" fillId="16" borderId="12" xfId="0" applyFill="1" applyBorder="1" applyAlignment="1">
      <alignment horizontal="center"/>
    </xf>
    <xf numFmtId="1" fontId="0" fillId="16" borderId="12" xfId="0" applyNumberFormat="1" applyFill="1" applyBorder="1" applyAlignment="1">
      <alignment horizontal="center"/>
    </xf>
    <xf numFmtId="201" fontId="12" fillId="24" borderId="0" xfId="47" applyNumberFormat="1" applyFont="1" applyFill="1" applyBorder="1" applyAlignment="1">
      <alignment horizontal="center"/>
    </xf>
    <xf numFmtId="0" fontId="0" fillId="16" borderId="10" xfId="0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1" fontId="0" fillId="0" borderId="10" xfId="0" applyNumberFormat="1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/>
      <protection hidden="1"/>
    </xf>
    <xf numFmtId="202" fontId="0" fillId="0" borderId="10" xfId="0" applyNumberFormat="1" applyFont="1" applyFill="1" applyBorder="1" applyAlignment="1" applyProtection="1">
      <alignment horizontal="center"/>
      <protection hidden="1"/>
    </xf>
    <xf numFmtId="187" fontId="1" fillId="0" borderId="0" xfId="47" applyFont="1" applyAlignment="1">
      <alignment horizontal="center"/>
    </xf>
    <xf numFmtId="0" fontId="0" fillId="0" borderId="10" xfId="0" applyFont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200" fontId="12" fillId="0" borderId="14" xfId="0" applyNumberFormat="1" applyFont="1" applyFill="1" applyBorder="1" applyAlignment="1">
      <alignment horizontal="center"/>
    </xf>
    <xf numFmtId="201" fontId="12" fillId="0" borderId="0" xfId="47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2" fillId="24" borderId="16" xfId="0" applyFont="1" applyFill="1" applyBorder="1" applyAlignment="1">
      <alignment/>
    </xf>
    <xf numFmtId="200" fontId="12" fillId="24" borderId="14" xfId="0" applyNumberFormat="1" applyFont="1" applyFill="1" applyBorder="1" applyAlignment="1">
      <alignment horizontal="center"/>
    </xf>
    <xf numFmtId="201" fontId="12" fillId="24" borderId="17" xfId="47" applyNumberFormat="1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/>
    </xf>
    <xf numFmtId="0" fontId="12" fillId="24" borderId="14" xfId="0" applyFont="1" applyFill="1" applyBorder="1" applyAlignment="1">
      <alignment horizontal="center"/>
    </xf>
    <xf numFmtId="1" fontId="12" fillId="24" borderId="14" xfId="0" applyNumberFormat="1" applyFont="1" applyFill="1" applyBorder="1" applyAlignment="1">
      <alignment horizontal="center"/>
    </xf>
    <xf numFmtId="200" fontId="12" fillId="24" borderId="17" xfId="47" applyNumberFormat="1" applyFont="1" applyFill="1" applyBorder="1" applyAlignment="1">
      <alignment horizontal="center"/>
    </xf>
    <xf numFmtId="0" fontId="12" fillId="24" borderId="16" xfId="0" applyFont="1" applyFill="1" applyBorder="1" applyAlignment="1">
      <alignment horizontal="center"/>
    </xf>
    <xf numFmtId="1" fontId="12" fillId="24" borderId="16" xfId="0" applyNumberFormat="1" applyFont="1" applyFill="1" applyBorder="1" applyAlignment="1">
      <alignment horizontal="center"/>
    </xf>
    <xf numFmtId="200" fontId="12" fillId="24" borderId="16" xfId="0" applyNumberFormat="1" applyFont="1" applyFill="1" applyBorder="1" applyAlignment="1">
      <alignment horizontal="center"/>
    </xf>
    <xf numFmtId="201" fontId="12" fillId="24" borderId="18" xfId="47" applyNumberFormat="1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1" fontId="10" fillId="24" borderId="10" xfId="0" applyNumberFormat="1" applyFont="1" applyFill="1" applyBorder="1" applyAlignment="1">
      <alignment horizontal="center" vertical="center"/>
    </xf>
    <xf numFmtId="200" fontId="10" fillId="24" borderId="10" xfId="0" applyNumberFormat="1" applyFont="1" applyFill="1" applyBorder="1" applyAlignment="1">
      <alignment horizontal="center" vertical="center"/>
    </xf>
    <xf numFmtId="201" fontId="10" fillId="24" borderId="10" xfId="47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201" fontId="11" fillId="0" borderId="0" xfId="47" applyNumberFormat="1" applyFont="1" applyBorder="1" applyAlignment="1" applyProtection="1">
      <alignment horizontal="center"/>
      <protection hidden="1" locked="0"/>
    </xf>
    <xf numFmtId="200" fontId="0" fillId="25" borderId="10" xfId="0" applyNumberFormat="1" applyFont="1" applyFill="1" applyBorder="1" applyAlignment="1" applyProtection="1">
      <alignment horizontal="center"/>
      <protection hidden="1" locked="0"/>
    </xf>
    <xf numFmtId="201" fontId="11" fillId="25" borderId="10" xfId="47" applyNumberFormat="1" applyFont="1" applyFill="1" applyBorder="1" applyAlignment="1" applyProtection="1">
      <alignment horizontal="center"/>
      <protection hidden="1" locked="0"/>
    </xf>
    <xf numFmtId="203" fontId="0" fillId="25" borderId="10" xfId="0" applyNumberFormat="1" applyFont="1" applyFill="1" applyBorder="1" applyAlignment="1" applyProtection="1">
      <alignment horizontal="center"/>
      <protection hidden="1" locked="0"/>
    </xf>
    <xf numFmtId="0" fontId="15" fillId="0" borderId="0" xfId="0" applyFont="1" applyAlignment="1">
      <alignment/>
    </xf>
    <xf numFmtId="201" fontId="11" fillId="0" borderId="10" xfId="47" applyNumberFormat="1" applyFont="1" applyFill="1" applyBorder="1" applyAlignment="1" applyProtection="1">
      <alignment horizontal="center"/>
      <protection hidden="1" locked="0"/>
    </xf>
    <xf numFmtId="201" fontId="11" fillId="0" borderId="0" xfId="47" applyNumberFormat="1" applyFont="1" applyBorder="1" applyAlignment="1" applyProtection="1">
      <alignment horizontal="center"/>
      <protection hidden="1"/>
    </xf>
    <xf numFmtId="201" fontId="11" fillId="0" borderId="10" xfId="47" applyNumberFormat="1" applyFont="1" applyBorder="1" applyAlignment="1" applyProtection="1">
      <alignment horizontal="center"/>
      <protection hidden="1"/>
    </xf>
    <xf numFmtId="200" fontId="6" fillId="0" borderId="12" xfId="0" applyNumberFormat="1" applyFont="1" applyFill="1" applyBorder="1" applyAlignment="1">
      <alignment/>
    </xf>
    <xf numFmtId="200" fontId="6" fillId="0" borderId="19" xfId="0" applyNumberFormat="1" applyFont="1" applyFill="1" applyBorder="1" applyAlignment="1">
      <alignment/>
    </xf>
    <xf numFmtId="0" fontId="8" fillId="0" borderId="20" xfId="0" applyFont="1" applyBorder="1" applyAlignment="1">
      <alignment horizontal="right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/>
    </xf>
    <xf numFmtId="200" fontId="9" fillId="0" borderId="12" xfId="47" applyNumberFormat="1" applyFont="1" applyBorder="1" applyAlignment="1">
      <alignment/>
    </xf>
    <xf numFmtId="200" fontId="9" fillId="0" borderId="19" xfId="47" applyNumberFormat="1" applyFont="1" applyBorder="1" applyAlignment="1">
      <alignment/>
    </xf>
    <xf numFmtId="0" fontId="13" fillId="16" borderId="20" xfId="0" applyFont="1" applyFill="1" applyBorder="1" applyAlignment="1">
      <alignment horizontal="right"/>
    </xf>
    <xf numFmtId="0" fontId="13" fillId="16" borderId="12" xfId="0" applyFont="1" applyFill="1" applyBorder="1" applyAlignment="1">
      <alignment horizontal="right"/>
    </xf>
    <xf numFmtId="201" fontId="9" fillId="16" borderId="12" xfId="47" applyNumberFormat="1" applyFont="1" applyFill="1" applyBorder="1" applyAlignment="1">
      <alignment horizontal="right"/>
    </xf>
    <xf numFmtId="201" fontId="9" fillId="16" borderId="19" xfId="47" applyNumberFormat="1" applyFont="1" applyFill="1" applyBorder="1" applyAlignment="1">
      <alignment horizontal="right"/>
    </xf>
    <xf numFmtId="0" fontId="7" fillId="16" borderId="20" xfId="0" applyFont="1" applyFill="1" applyBorder="1" applyAlignment="1">
      <alignment horizontal="right"/>
    </xf>
    <xf numFmtId="0" fontId="7" fillId="16" borderId="12" xfId="0" applyFont="1" applyFill="1" applyBorder="1" applyAlignment="1">
      <alignment horizontal="center"/>
    </xf>
    <xf numFmtId="200" fontId="6" fillId="16" borderId="12" xfId="0" applyNumberFormat="1" applyFont="1" applyFill="1" applyBorder="1" applyAlignment="1">
      <alignment/>
    </xf>
    <xf numFmtId="200" fontId="6" fillId="16" borderId="19" xfId="0" applyNumberFormat="1" applyFont="1" applyFill="1" applyBorder="1" applyAlignment="1">
      <alignment/>
    </xf>
    <xf numFmtId="0" fontId="8" fillId="0" borderId="20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14" fillId="25" borderId="0" xfId="0" applyFont="1" applyFill="1" applyAlignment="1" applyProtection="1">
      <alignment horizontal="right"/>
      <protection hidden="1"/>
    </xf>
    <xf numFmtId="0" fontId="15" fillId="25" borderId="0" xfId="0" applyFont="1" applyFill="1" applyAlignment="1" applyProtection="1">
      <alignment horizontal="right"/>
      <protection hidden="1"/>
    </xf>
    <xf numFmtId="0" fontId="4" fillId="24" borderId="0" xfId="0" applyFont="1" applyFill="1" applyAlignment="1">
      <alignment horizontal="center"/>
    </xf>
    <xf numFmtId="0" fontId="6" fillId="0" borderId="21" xfId="0" applyFont="1" applyBorder="1" applyAlignment="1">
      <alignment horizontal="center"/>
    </xf>
    <xf numFmtId="200" fontId="6" fillId="0" borderId="21" xfId="0" applyNumberFormat="1" applyFont="1" applyBorder="1" applyAlignment="1">
      <alignment/>
    </xf>
    <xf numFmtId="200" fontId="6" fillId="0" borderId="22" xfId="0" applyNumberFormat="1" applyFont="1" applyBorder="1" applyAlignment="1">
      <alignment/>
    </xf>
    <xf numFmtId="1" fontId="0" fillId="0" borderId="10" xfId="0" applyNumberFormat="1" applyFont="1" applyFill="1" applyBorder="1" applyAlignment="1" applyProtection="1">
      <alignment horizontal="center"/>
      <protection hidden="1" locked="0"/>
    </xf>
    <xf numFmtId="200" fontId="0" fillId="0" borderId="10" xfId="0" applyNumberFormat="1" applyFont="1" applyFill="1" applyBorder="1" applyAlignment="1">
      <alignment horizontal="center"/>
    </xf>
    <xf numFmtId="201" fontId="11" fillId="0" borderId="10" xfId="47" applyNumberFormat="1" applyFont="1" applyFill="1" applyBorder="1" applyAlignment="1">
      <alignment horizontal="center"/>
    </xf>
    <xf numFmtId="200" fontId="0" fillId="0" borderId="10" xfId="0" applyNumberFormat="1" applyFont="1" applyFill="1" applyBorder="1" applyAlignment="1" applyProtection="1">
      <alignment horizontal="center"/>
      <protection hidden="1" locked="0"/>
    </xf>
    <xf numFmtId="201" fontId="0" fillId="0" borderId="10" xfId="47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110" zoomScaleNormal="110" zoomScalePageLayoutView="0" workbookViewId="0" topLeftCell="A16">
      <selection activeCell="B18" sqref="B18"/>
    </sheetView>
  </sheetViews>
  <sheetFormatPr defaultColWidth="11.421875" defaultRowHeight="12.75"/>
  <cols>
    <col min="1" max="1" width="5.8515625" style="1" customWidth="1"/>
    <col min="2" max="2" width="121.421875" style="0" bestFit="1" customWidth="1"/>
    <col min="3" max="3" width="6.00390625" style="1" customWidth="1"/>
    <col min="4" max="4" width="7.7109375" style="13" bestFit="1" customWidth="1"/>
    <col min="5" max="5" width="13.28125" style="12" bestFit="1" customWidth="1"/>
    <col min="6" max="6" width="14.57421875" style="22" bestFit="1" customWidth="1"/>
    <col min="7" max="7" width="12.8515625" style="22" customWidth="1"/>
    <col min="9" max="9" width="11.421875" style="0" hidden="1" customWidth="1"/>
    <col min="10" max="10" width="0" style="0" hidden="1" customWidth="1"/>
  </cols>
  <sheetData>
    <row r="1" spans="1:7" s="93" customFormat="1" ht="18">
      <c r="A1" s="115" t="s">
        <v>233</v>
      </c>
      <c r="B1" s="116"/>
      <c r="C1" s="116"/>
      <c r="D1" s="116"/>
      <c r="E1" s="116"/>
      <c r="F1" s="116"/>
      <c r="G1" s="116"/>
    </row>
    <row r="2" spans="1:7" s="4" customFormat="1" ht="8.25" customHeight="1">
      <c r="A2" s="87"/>
      <c r="B2" s="88"/>
      <c r="C2" s="88"/>
      <c r="D2" s="88"/>
      <c r="E2" s="88"/>
      <c r="F2" s="88"/>
      <c r="G2" s="88"/>
    </row>
    <row r="3" spans="1:7" ht="26.25">
      <c r="A3" s="117" t="s">
        <v>234</v>
      </c>
      <c r="B3" s="117"/>
      <c r="C3" s="117"/>
      <c r="D3" s="117"/>
      <c r="E3" s="117"/>
      <c r="F3" s="117"/>
      <c r="G3" s="117"/>
    </row>
    <row r="4" ht="6.75" customHeight="1"/>
    <row r="5" spans="1:7" s="46" customFormat="1" ht="15">
      <c r="A5" s="81" t="s">
        <v>0</v>
      </c>
      <c r="B5" s="82" t="s">
        <v>1</v>
      </c>
      <c r="C5" s="83" t="s">
        <v>2</v>
      </c>
      <c r="D5" s="84" t="s">
        <v>3</v>
      </c>
      <c r="E5" s="85" t="s">
        <v>4</v>
      </c>
      <c r="F5" s="86" t="s">
        <v>5</v>
      </c>
      <c r="G5" s="47" t="s">
        <v>46</v>
      </c>
    </row>
    <row r="6" spans="3:7" ht="7.5" customHeight="1">
      <c r="C6" s="27"/>
      <c r="D6" s="28"/>
      <c r="E6" s="29"/>
      <c r="F6" s="30"/>
      <c r="G6" s="30"/>
    </row>
    <row r="7" spans="1:7" ht="15">
      <c r="A7" s="68">
        <v>1</v>
      </c>
      <c r="B7" s="69" t="s">
        <v>218</v>
      </c>
      <c r="C7" s="77"/>
      <c r="D7" s="78"/>
      <c r="E7" s="79" t="s">
        <v>6</v>
      </c>
      <c r="F7" s="80">
        <f>SUM(F9:F13)</f>
        <v>0</v>
      </c>
      <c r="G7" s="80">
        <f>SUM(G9:G13)</f>
        <v>0</v>
      </c>
    </row>
    <row r="8" spans="3:7" ht="12.75">
      <c r="C8" s="27"/>
      <c r="D8" s="28"/>
      <c r="E8" s="29"/>
      <c r="F8" s="30"/>
      <c r="G8" s="30"/>
    </row>
    <row r="9" spans="1:9" ht="12.75">
      <c r="A9" s="14" t="s">
        <v>112</v>
      </c>
      <c r="B9" s="2" t="s">
        <v>214</v>
      </c>
      <c r="C9" s="31" t="s">
        <v>7</v>
      </c>
      <c r="D9" s="121">
        <v>1</v>
      </c>
      <c r="E9" s="122">
        <v>0</v>
      </c>
      <c r="F9" s="123">
        <f>E9*D9</f>
        <v>0</v>
      </c>
      <c r="G9" s="94">
        <v>0</v>
      </c>
      <c r="I9">
        <f>3600000*D9</f>
        <v>3600000</v>
      </c>
    </row>
    <row r="10" spans="1:7" ht="12.75">
      <c r="A10" s="14" t="s">
        <v>113</v>
      </c>
      <c r="B10" s="2" t="s">
        <v>235</v>
      </c>
      <c r="C10" s="31" t="s">
        <v>7</v>
      </c>
      <c r="D10" s="121">
        <v>1</v>
      </c>
      <c r="E10" s="122">
        <v>0</v>
      </c>
      <c r="F10" s="123">
        <f>E10*D10</f>
        <v>0</v>
      </c>
      <c r="G10" s="94">
        <v>0</v>
      </c>
    </row>
    <row r="11" spans="1:7" ht="12.75">
      <c r="A11" s="14" t="s">
        <v>114</v>
      </c>
      <c r="B11" s="2" t="s">
        <v>219</v>
      </c>
      <c r="C11" s="31" t="s">
        <v>7</v>
      </c>
      <c r="D11" s="121">
        <v>1</v>
      </c>
      <c r="E11" s="122">
        <v>0</v>
      </c>
      <c r="F11" s="123">
        <f>E11*D11</f>
        <v>0</v>
      </c>
      <c r="G11" s="94">
        <v>0</v>
      </c>
    </row>
    <row r="12" spans="1:7" ht="12.75">
      <c r="A12" s="14" t="s">
        <v>200</v>
      </c>
      <c r="B12" s="2" t="s">
        <v>220</v>
      </c>
      <c r="C12" s="31" t="s">
        <v>7</v>
      </c>
      <c r="D12" s="121">
        <v>1</v>
      </c>
      <c r="E12" s="122">
        <v>0</v>
      </c>
      <c r="F12" s="123">
        <f>E12*D12</f>
        <v>0</v>
      </c>
      <c r="G12" s="94">
        <v>0</v>
      </c>
    </row>
    <row r="13" spans="1:7" ht="12.75">
      <c r="A13" s="14" t="s">
        <v>221</v>
      </c>
      <c r="B13" s="2" t="s">
        <v>236</v>
      </c>
      <c r="C13" s="31" t="s">
        <v>7</v>
      </c>
      <c r="D13" s="121">
        <v>1</v>
      </c>
      <c r="E13" s="122">
        <v>0</v>
      </c>
      <c r="F13" s="123">
        <f>E13*D13</f>
        <v>0</v>
      </c>
      <c r="G13" s="94">
        <v>0</v>
      </c>
    </row>
    <row r="14" spans="1:7" ht="12.75">
      <c r="A14" s="9"/>
      <c r="B14" s="5"/>
      <c r="C14" s="34"/>
      <c r="D14" s="35"/>
      <c r="E14" s="36"/>
      <c r="F14" s="37"/>
      <c r="G14" s="89"/>
    </row>
    <row r="15" spans="1:7" ht="15">
      <c r="A15" s="72">
        <v>2</v>
      </c>
      <c r="B15" s="73" t="s">
        <v>222</v>
      </c>
      <c r="C15" s="74"/>
      <c r="D15" s="75"/>
      <c r="E15" s="76" t="str">
        <f>E7</f>
        <v>$U</v>
      </c>
      <c r="F15" s="71">
        <f>SUM(F17:F22)</f>
        <v>0</v>
      </c>
      <c r="G15" s="71">
        <f>SUM(G17:G22)</f>
        <v>0</v>
      </c>
    </row>
    <row r="16" spans="3:7" ht="12.75">
      <c r="C16" s="27"/>
      <c r="D16" s="28"/>
      <c r="E16" s="29"/>
      <c r="F16" s="30"/>
      <c r="G16" s="30"/>
    </row>
    <row r="17" spans="1:7" ht="12.75">
      <c r="A17" s="51" t="s">
        <v>8</v>
      </c>
      <c r="B17" s="52" t="s">
        <v>237</v>
      </c>
      <c r="C17" s="53" t="s">
        <v>7</v>
      </c>
      <c r="D17" s="54">
        <v>1</v>
      </c>
      <c r="E17" s="124">
        <v>0</v>
      </c>
      <c r="F17" s="123">
        <f>+E17*D17</f>
        <v>0</v>
      </c>
      <c r="G17" s="94">
        <v>0</v>
      </c>
    </row>
    <row r="18" spans="1:7" ht="12.75">
      <c r="A18" s="51" t="s">
        <v>17</v>
      </c>
      <c r="B18" s="52" t="s">
        <v>223</v>
      </c>
      <c r="C18" s="53" t="s">
        <v>7</v>
      </c>
      <c r="D18" s="54">
        <v>2</v>
      </c>
      <c r="E18" s="124">
        <v>0</v>
      </c>
      <c r="F18" s="123">
        <f>+E18*D18</f>
        <v>0</v>
      </c>
      <c r="G18" s="94">
        <v>0</v>
      </c>
    </row>
    <row r="19" spans="1:7" ht="12.75">
      <c r="A19" s="51" t="s">
        <v>24</v>
      </c>
      <c r="B19" s="52" t="s">
        <v>238</v>
      </c>
      <c r="C19" s="53" t="s">
        <v>11</v>
      </c>
      <c r="D19" s="54">
        <v>11</v>
      </c>
      <c r="E19" s="124">
        <v>0</v>
      </c>
      <c r="F19" s="123">
        <f>+E19*D19</f>
        <v>0</v>
      </c>
      <c r="G19" s="94">
        <v>0</v>
      </c>
    </row>
    <row r="20" spans="1:7" ht="12.75">
      <c r="A20" s="51" t="s">
        <v>25</v>
      </c>
      <c r="B20" s="52" t="s">
        <v>239</v>
      </c>
      <c r="C20" s="53" t="s">
        <v>11</v>
      </c>
      <c r="D20" s="54">
        <v>2</v>
      </c>
      <c r="E20" s="124">
        <v>0</v>
      </c>
      <c r="F20" s="123">
        <f>+E20*D20</f>
        <v>0</v>
      </c>
      <c r="G20" s="94">
        <v>0</v>
      </c>
    </row>
    <row r="21" spans="1:7" ht="12.75">
      <c r="A21" s="51" t="s">
        <v>38</v>
      </c>
      <c r="B21" s="52" t="s">
        <v>240</v>
      </c>
      <c r="C21" s="53" t="s">
        <v>11</v>
      </c>
      <c r="D21" s="54">
        <v>16</v>
      </c>
      <c r="E21" s="124">
        <v>0</v>
      </c>
      <c r="F21" s="123">
        <f>+E21*D21</f>
        <v>0</v>
      </c>
      <c r="G21" s="94">
        <v>0</v>
      </c>
    </row>
    <row r="22" spans="1:7" ht="12.75">
      <c r="A22" s="51" t="s">
        <v>29</v>
      </c>
      <c r="B22" s="52" t="s">
        <v>241</v>
      </c>
      <c r="C22" s="53" t="s">
        <v>10</v>
      </c>
      <c r="D22" s="54">
        <v>60</v>
      </c>
      <c r="E22" s="124">
        <v>0</v>
      </c>
      <c r="F22" s="123">
        <f>+E22*D22</f>
        <v>0</v>
      </c>
      <c r="G22" s="94">
        <v>0</v>
      </c>
    </row>
    <row r="23" spans="1:12" s="4" customFormat="1" ht="12.75">
      <c r="A23" s="9"/>
      <c r="B23" s="6"/>
      <c r="C23" s="39"/>
      <c r="D23" s="40"/>
      <c r="E23" s="41"/>
      <c r="F23" s="42"/>
      <c r="G23" s="42"/>
      <c r="L23" s="4" t="s">
        <v>107</v>
      </c>
    </row>
    <row r="24" spans="1:7" ht="15">
      <c r="A24" s="72">
        <v>3</v>
      </c>
      <c r="B24" s="73" t="s">
        <v>41</v>
      </c>
      <c r="C24" s="74"/>
      <c r="D24" s="75"/>
      <c r="E24" s="70" t="str">
        <f>E7</f>
        <v>$U</v>
      </c>
      <c r="F24" s="71">
        <f>SUM(F26:F36)</f>
        <v>0</v>
      </c>
      <c r="G24" s="71">
        <f>SUM(G26:G36)</f>
        <v>0</v>
      </c>
    </row>
    <row r="25" spans="3:7" ht="12.75">
      <c r="C25" s="27"/>
      <c r="D25" s="28"/>
      <c r="E25" s="29"/>
      <c r="F25" s="30"/>
      <c r="G25" s="30"/>
    </row>
    <row r="26" spans="1:7" ht="12.75">
      <c r="A26" s="14" t="s">
        <v>224</v>
      </c>
      <c r="B26" s="2" t="s">
        <v>242</v>
      </c>
      <c r="C26" s="31" t="s">
        <v>11</v>
      </c>
      <c r="D26" s="38">
        <v>7</v>
      </c>
      <c r="E26" s="124">
        <v>0</v>
      </c>
      <c r="F26" s="123">
        <f>+E26*D26</f>
        <v>0</v>
      </c>
      <c r="G26" s="94">
        <v>0</v>
      </c>
    </row>
    <row r="27" spans="1:7" ht="12.75">
      <c r="A27" s="14" t="s">
        <v>9</v>
      </c>
      <c r="B27" s="2" t="s">
        <v>243</v>
      </c>
      <c r="C27" s="31" t="s">
        <v>11</v>
      </c>
      <c r="D27" s="38">
        <v>7</v>
      </c>
      <c r="E27" s="124">
        <v>0</v>
      </c>
      <c r="F27" s="123">
        <f>+E27*D27</f>
        <v>0</v>
      </c>
      <c r="G27" s="94">
        <v>0</v>
      </c>
    </row>
    <row r="28" spans="1:7" ht="12.75">
      <c r="A28" s="14" t="s">
        <v>18</v>
      </c>
      <c r="B28" s="2" t="s">
        <v>244</v>
      </c>
      <c r="C28" s="31" t="s">
        <v>22</v>
      </c>
      <c r="D28" s="38">
        <v>60</v>
      </c>
      <c r="E28" s="124">
        <v>0</v>
      </c>
      <c r="F28" s="123">
        <f>+E28*D28</f>
        <v>0</v>
      </c>
      <c r="G28" s="94">
        <v>0</v>
      </c>
    </row>
    <row r="29" spans="1:7" ht="12.75">
      <c r="A29" s="14" t="s">
        <v>23</v>
      </c>
      <c r="B29" s="2" t="s">
        <v>245</v>
      </c>
      <c r="C29" s="31" t="s">
        <v>10</v>
      </c>
      <c r="D29" s="38">
        <v>60</v>
      </c>
      <c r="E29" s="124">
        <v>0</v>
      </c>
      <c r="F29" s="123">
        <f>+E29*D29</f>
        <v>0</v>
      </c>
      <c r="G29" s="94">
        <v>0</v>
      </c>
    </row>
    <row r="30" spans="1:7" ht="12.75">
      <c r="A30" s="14" t="s">
        <v>26</v>
      </c>
      <c r="B30" s="52" t="s">
        <v>226</v>
      </c>
      <c r="C30" s="53" t="s">
        <v>11</v>
      </c>
      <c r="D30" s="54">
        <v>11</v>
      </c>
      <c r="E30" s="124">
        <v>0</v>
      </c>
      <c r="F30" s="123">
        <f>+E30*D30</f>
        <v>0</v>
      </c>
      <c r="G30" s="94">
        <v>0</v>
      </c>
    </row>
    <row r="31" spans="1:7" ht="12.75">
      <c r="A31" s="14" t="s">
        <v>115</v>
      </c>
      <c r="B31" s="52" t="s">
        <v>225</v>
      </c>
      <c r="C31" s="53" t="s">
        <v>11</v>
      </c>
      <c r="D31" s="54">
        <v>2</v>
      </c>
      <c r="E31" s="124">
        <v>0</v>
      </c>
      <c r="F31" s="123">
        <f>+E31*D31</f>
        <v>0</v>
      </c>
      <c r="G31" s="94">
        <v>0</v>
      </c>
    </row>
    <row r="32" spans="1:7" ht="12.75">
      <c r="A32" s="14" t="s">
        <v>116</v>
      </c>
      <c r="B32" s="52" t="s">
        <v>227</v>
      </c>
      <c r="C32" s="53" t="s">
        <v>11</v>
      </c>
      <c r="D32" s="54">
        <v>16</v>
      </c>
      <c r="E32" s="124">
        <v>0</v>
      </c>
      <c r="F32" s="123">
        <f>+E32*D32</f>
        <v>0</v>
      </c>
      <c r="G32" s="94">
        <v>0</v>
      </c>
    </row>
    <row r="33" spans="1:7" ht="12.75">
      <c r="A33" s="14" t="s">
        <v>117</v>
      </c>
      <c r="B33" s="52" t="s">
        <v>228</v>
      </c>
      <c r="C33" s="53" t="s">
        <v>7</v>
      </c>
      <c r="D33" s="54">
        <v>1</v>
      </c>
      <c r="E33" s="124">
        <v>0</v>
      </c>
      <c r="F33" s="123">
        <f>+E33*D33</f>
        <v>0</v>
      </c>
      <c r="G33" s="94">
        <v>0</v>
      </c>
    </row>
    <row r="34" spans="1:7" ht="12.75">
      <c r="A34" s="14" t="s">
        <v>118</v>
      </c>
      <c r="B34" s="52" t="s">
        <v>229</v>
      </c>
      <c r="C34" s="53" t="s">
        <v>7</v>
      </c>
      <c r="D34" s="54">
        <v>2</v>
      </c>
      <c r="E34" s="124">
        <v>0</v>
      </c>
      <c r="F34" s="123">
        <f>+E34*D34</f>
        <v>0</v>
      </c>
      <c r="G34" s="94">
        <v>0</v>
      </c>
    </row>
    <row r="35" spans="1:7" ht="12.75">
      <c r="A35" s="14" t="s">
        <v>27</v>
      </c>
      <c r="B35" s="2" t="s">
        <v>231</v>
      </c>
      <c r="C35" s="31" t="s">
        <v>10</v>
      </c>
      <c r="D35" s="38">
        <v>60</v>
      </c>
      <c r="E35" s="124">
        <v>0</v>
      </c>
      <c r="F35" s="123">
        <f>+E35*D35</f>
        <v>0</v>
      </c>
      <c r="G35" s="94">
        <v>0</v>
      </c>
    </row>
    <row r="36" spans="1:7" ht="12.75">
      <c r="A36" s="14" t="s">
        <v>56</v>
      </c>
      <c r="B36" s="2" t="s">
        <v>230</v>
      </c>
      <c r="C36" s="31" t="s">
        <v>11</v>
      </c>
      <c r="D36" s="38">
        <v>10</v>
      </c>
      <c r="E36" s="124">
        <v>0</v>
      </c>
      <c r="F36" s="123">
        <f>+E36*D36</f>
        <v>0</v>
      </c>
      <c r="G36" s="94">
        <v>0</v>
      </c>
    </row>
    <row r="37" spans="1:7" s="6" customFormat="1" ht="11.25" customHeight="1">
      <c r="A37" s="9"/>
      <c r="C37" s="39"/>
      <c r="D37" s="40"/>
      <c r="E37" s="41"/>
      <c r="G37" s="42"/>
    </row>
    <row r="38" spans="1:7" ht="12.75">
      <c r="A38" s="9"/>
      <c r="B38" s="5"/>
      <c r="C38" s="34"/>
      <c r="D38" s="40"/>
      <c r="E38" s="41"/>
      <c r="F38" s="37"/>
      <c r="G38" s="37"/>
    </row>
    <row r="39" spans="1:7" ht="15">
      <c r="A39" s="72">
        <v>4</v>
      </c>
      <c r="B39" s="73" t="s">
        <v>217</v>
      </c>
      <c r="C39" s="74"/>
      <c r="D39" s="75"/>
      <c r="E39" s="70" t="str">
        <f>E7</f>
        <v>$U</v>
      </c>
      <c r="F39" s="71">
        <f>SUM(F42)</f>
        <v>0</v>
      </c>
      <c r="G39" s="71">
        <f>SUM(G42)</f>
        <v>0</v>
      </c>
    </row>
    <row r="40" spans="3:7" ht="12.75">
      <c r="C40" s="27"/>
      <c r="D40" s="28"/>
      <c r="E40" s="29"/>
      <c r="F40" s="30"/>
      <c r="G40" s="30"/>
    </row>
    <row r="41" spans="1:9" ht="12.75">
      <c r="A41" s="14" t="s">
        <v>59</v>
      </c>
      <c r="B41" s="2" t="s">
        <v>215</v>
      </c>
      <c r="C41" s="31" t="s">
        <v>7</v>
      </c>
      <c r="D41" s="121">
        <v>1</v>
      </c>
      <c r="E41" s="122">
        <v>1</v>
      </c>
      <c r="F41" s="125">
        <v>0</v>
      </c>
      <c r="G41" s="94">
        <v>0</v>
      </c>
      <c r="I41">
        <f>3600000*D41</f>
        <v>3600000</v>
      </c>
    </row>
    <row r="42" spans="1:9" ht="12.75">
      <c r="A42" s="14" t="s">
        <v>134</v>
      </c>
      <c r="B42" s="2" t="s">
        <v>216</v>
      </c>
      <c r="C42" s="31" t="s">
        <v>7</v>
      </c>
      <c r="D42" s="121">
        <v>1</v>
      </c>
      <c r="E42" s="122">
        <v>1</v>
      </c>
      <c r="F42" s="125">
        <v>0</v>
      </c>
      <c r="G42" s="94">
        <v>0</v>
      </c>
      <c r="I42">
        <f>3600000*D42</f>
        <v>3600000</v>
      </c>
    </row>
    <row r="43" spans="1:7" s="5" customFormat="1" ht="16.5" customHeight="1">
      <c r="A43" s="9"/>
      <c r="B43" s="11"/>
      <c r="C43" s="34"/>
      <c r="D43" s="35"/>
      <c r="E43" s="36"/>
      <c r="F43" s="37"/>
      <c r="G43" s="37"/>
    </row>
    <row r="44" spans="6:7" ht="15">
      <c r="F44" s="57"/>
      <c r="G44" s="57"/>
    </row>
    <row r="45" spans="1:7" s="4" customFormat="1" ht="12.75">
      <c r="A45" s="9"/>
      <c r="B45" s="11"/>
      <c r="C45" s="67"/>
      <c r="D45" s="20"/>
      <c r="E45" s="21"/>
      <c r="F45" s="42"/>
      <c r="G45" s="42"/>
    </row>
    <row r="46" spans="1:7" s="4" customFormat="1" ht="13.5" thickBot="1">
      <c r="A46" s="9"/>
      <c r="B46" s="11"/>
      <c r="C46" s="67"/>
      <c r="D46" s="20"/>
      <c r="E46" s="21"/>
      <c r="F46" s="42"/>
      <c r="G46" s="42"/>
    </row>
    <row r="47" spans="1:7" s="15" customFormat="1" ht="15" customHeight="1" thickBot="1">
      <c r="A47" s="99" t="s">
        <v>5</v>
      </c>
      <c r="B47" s="100"/>
      <c r="C47" s="118"/>
      <c r="D47" s="118"/>
      <c r="E47" s="119">
        <f>F7+F15+F24+F39</f>
        <v>0</v>
      </c>
      <c r="F47" s="120"/>
      <c r="G47" s="23"/>
    </row>
    <row r="48" spans="1:7" s="15" customFormat="1" ht="15.75" thickBot="1">
      <c r="A48" s="99" t="s">
        <v>12</v>
      </c>
      <c r="B48" s="100"/>
      <c r="C48" s="101"/>
      <c r="D48" s="101"/>
      <c r="E48" s="102">
        <f>+E47*22%</f>
        <v>0</v>
      </c>
      <c r="F48" s="103"/>
      <c r="G48" s="23"/>
    </row>
    <row r="49" spans="1:7" s="15" customFormat="1" ht="15.75" thickBot="1">
      <c r="A49" s="108" t="s">
        <v>13</v>
      </c>
      <c r="B49" s="100"/>
      <c r="C49" s="109"/>
      <c r="D49" s="109"/>
      <c r="E49" s="110">
        <f>+E48+E47</f>
        <v>0</v>
      </c>
      <c r="F49" s="111"/>
      <c r="G49" s="23"/>
    </row>
    <row r="50" spans="1:7" s="15" customFormat="1" ht="15.75" thickBot="1">
      <c r="A50" s="19"/>
      <c r="B50" s="19"/>
      <c r="C50" s="16"/>
      <c r="D50" s="17"/>
      <c r="E50" s="18"/>
      <c r="F50" s="24"/>
      <c r="G50" s="25"/>
    </row>
    <row r="51" spans="1:7" s="15" customFormat="1" ht="15.75" thickBot="1">
      <c r="A51" s="112" t="s">
        <v>14</v>
      </c>
      <c r="B51" s="113"/>
      <c r="C51" s="114"/>
      <c r="D51" s="114"/>
      <c r="E51" s="97">
        <f>G7+G15+G24+G39</f>
        <v>0</v>
      </c>
      <c r="F51" s="98"/>
      <c r="G51" s="23"/>
    </row>
    <row r="52" spans="1:6" ht="15.75" thickBot="1">
      <c r="A52" s="104" t="s">
        <v>232</v>
      </c>
      <c r="B52" s="105"/>
      <c r="C52" s="48"/>
      <c r="D52" s="49"/>
      <c r="E52" s="106">
        <f>E51*0.714</f>
        <v>0</v>
      </c>
      <c r="F52" s="107"/>
    </row>
  </sheetData>
  <sheetProtection selectLockedCells="1"/>
  <mergeCells count="16">
    <mergeCell ref="A1:G1"/>
    <mergeCell ref="A3:G3"/>
    <mergeCell ref="A47:B47"/>
    <mergeCell ref="C47:D47"/>
    <mergeCell ref="E47:F47"/>
    <mergeCell ref="A52:B52"/>
    <mergeCell ref="E52:F52"/>
    <mergeCell ref="A49:B49"/>
    <mergeCell ref="C49:D49"/>
    <mergeCell ref="E49:F49"/>
    <mergeCell ref="A51:B51"/>
    <mergeCell ref="C51:D51"/>
    <mergeCell ref="E51:F51"/>
    <mergeCell ref="A48:B48"/>
    <mergeCell ref="C48:D48"/>
    <mergeCell ref="E48:F48"/>
  </mergeCells>
  <printOptions/>
  <pageMargins left="0.14" right="0.12" top="0.13" bottom="0.12" header="0.25" footer="1.14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5"/>
  <sheetViews>
    <sheetView zoomScale="110" zoomScaleNormal="110" zoomScalePageLayoutView="0" workbookViewId="0" topLeftCell="A1">
      <pane ySplit="5" topLeftCell="BM123" activePane="bottomLeft" state="frozen"/>
      <selection pane="topLeft" activeCell="A1" sqref="A1"/>
      <selection pane="bottomLeft" activeCell="G94" sqref="G94"/>
    </sheetView>
  </sheetViews>
  <sheetFormatPr defaultColWidth="11.421875" defaultRowHeight="12.75"/>
  <cols>
    <col min="1" max="1" width="5.8515625" style="1" customWidth="1"/>
    <col min="2" max="2" width="121.421875" style="0" bestFit="1" customWidth="1"/>
    <col min="3" max="3" width="6.00390625" style="1" customWidth="1"/>
    <col min="4" max="4" width="7.7109375" style="13" bestFit="1" customWidth="1"/>
    <col min="5" max="5" width="13.28125" style="12" bestFit="1" customWidth="1"/>
    <col min="6" max="6" width="14.57421875" style="22" bestFit="1" customWidth="1"/>
    <col min="7" max="7" width="12.8515625" style="22" customWidth="1"/>
    <col min="9" max="9" width="11.421875" style="0" hidden="1" customWidth="1"/>
    <col min="10" max="10" width="0" style="0" hidden="1" customWidth="1"/>
  </cols>
  <sheetData>
    <row r="1" spans="1:7" s="93" customFormat="1" ht="18">
      <c r="A1" s="115" t="s">
        <v>213</v>
      </c>
      <c r="B1" s="116"/>
      <c r="C1" s="116"/>
      <c r="D1" s="116"/>
      <c r="E1" s="116"/>
      <c r="F1" s="116"/>
      <c r="G1" s="116"/>
    </row>
    <row r="2" spans="1:7" s="4" customFormat="1" ht="8.25" customHeight="1">
      <c r="A2" s="87"/>
      <c r="B2" s="88"/>
      <c r="C2" s="88"/>
      <c r="D2" s="88"/>
      <c r="E2" s="88"/>
      <c r="F2" s="88"/>
      <c r="G2" s="88"/>
    </row>
    <row r="3" spans="1:7" ht="26.25">
      <c r="A3" s="117" t="s">
        <v>34</v>
      </c>
      <c r="B3" s="117"/>
      <c r="C3" s="117"/>
      <c r="D3" s="117"/>
      <c r="E3" s="117"/>
      <c r="F3" s="117"/>
      <c r="G3" s="117"/>
    </row>
    <row r="4" ht="6.75" customHeight="1"/>
    <row r="5" spans="1:7" s="46" customFormat="1" ht="15">
      <c r="A5" s="81" t="s">
        <v>0</v>
      </c>
      <c r="B5" s="82" t="s">
        <v>1</v>
      </c>
      <c r="C5" s="83" t="s">
        <v>2</v>
      </c>
      <c r="D5" s="84" t="s">
        <v>3</v>
      </c>
      <c r="E5" s="85" t="s">
        <v>4</v>
      </c>
      <c r="F5" s="86" t="s">
        <v>5</v>
      </c>
      <c r="G5" s="47" t="s">
        <v>46</v>
      </c>
    </row>
    <row r="6" spans="3:7" ht="7.5" customHeight="1">
      <c r="C6" s="27"/>
      <c r="D6" s="28"/>
      <c r="E6" s="29"/>
      <c r="F6" s="30"/>
      <c r="G6" s="30"/>
    </row>
    <row r="7" spans="1:7" ht="15">
      <c r="A7" s="68">
        <v>1</v>
      </c>
      <c r="B7" s="69" t="s">
        <v>108</v>
      </c>
      <c r="C7" s="77"/>
      <c r="D7" s="78"/>
      <c r="E7" s="79" t="s">
        <v>6</v>
      </c>
      <c r="F7" s="80">
        <f>SUM(F9:F12)</f>
        <v>72921.40800000001</v>
      </c>
      <c r="G7" s="80">
        <f>SUM(G9:G12)</f>
        <v>18490</v>
      </c>
    </row>
    <row r="8" spans="3:7" ht="12.75">
      <c r="C8" s="27"/>
      <c r="D8" s="28"/>
      <c r="E8" s="29"/>
      <c r="F8" s="30"/>
      <c r="G8" s="30"/>
    </row>
    <row r="9" spans="1:9" ht="12.75">
      <c r="A9" s="14" t="s">
        <v>112</v>
      </c>
      <c r="B9" s="2" t="s">
        <v>210</v>
      </c>
      <c r="C9" s="31" t="s">
        <v>7</v>
      </c>
      <c r="D9" s="92">
        <v>0.05</v>
      </c>
      <c r="E9" s="26">
        <f>F14+F27+F45+F53+F61+F92+F96+F117</f>
        <v>1056832</v>
      </c>
      <c r="F9" s="33">
        <f>E9*D9</f>
        <v>52841.600000000006</v>
      </c>
      <c r="G9" s="91">
        <v>13207</v>
      </c>
      <c r="I9">
        <f>3600000*D9</f>
        <v>180000</v>
      </c>
    </row>
    <row r="10" spans="1:9" ht="12.75">
      <c r="A10" s="14" t="s">
        <v>113</v>
      </c>
      <c r="B10" s="2" t="s">
        <v>211</v>
      </c>
      <c r="C10" s="31" t="s">
        <v>7</v>
      </c>
      <c r="D10" s="92">
        <v>0.007</v>
      </c>
      <c r="E10" s="26">
        <f>E9</f>
        <v>1056832</v>
      </c>
      <c r="F10" s="45">
        <f>+E10*D10</f>
        <v>7397.8240000000005</v>
      </c>
      <c r="G10" s="91">
        <v>2113</v>
      </c>
      <c r="I10">
        <f>3600000*D10</f>
        <v>25200</v>
      </c>
    </row>
    <row r="11" spans="1:9" ht="12.75">
      <c r="A11" s="14" t="s">
        <v>114</v>
      </c>
      <c r="B11" s="2" t="s">
        <v>209</v>
      </c>
      <c r="C11" s="31" t="s">
        <v>7</v>
      </c>
      <c r="D11" s="92">
        <v>0.012</v>
      </c>
      <c r="E11" s="26">
        <f>E9</f>
        <v>1056832</v>
      </c>
      <c r="F11" s="45">
        <f>+E11*D11</f>
        <v>12681.984</v>
      </c>
      <c r="G11" s="91">
        <v>3170</v>
      </c>
      <c r="I11">
        <f>3600000*D11</f>
        <v>43200</v>
      </c>
    </row>
    <row r="12" spans="1:9" ht="12.75">
      <c r="A12" s="14" t="s">
        <v>200</v>
      </c>
      <c r="B12" s="2" t="s">
        <v>201</v>
      </c>
      <c r="C12" s="31" t="s">
        <v>7</v>
      </c>
      <c r="D12" s="92">
        <v>0.003</v>
      </c>
      <c r="E12" s="26">
        <f>F14+F27+F45+F53</f>
        <v>0</v>
      </c>
      <c r="F12" s="45">
        <f>+E12*D12</f>
        <v>0</v>
      </c>
      <c r="G12" s="91"/>
      <c r="I12">
        <f>500000*D12</f>
        <v>1500</v>
      </c>
    </row>
    <row r="13" spans="1:7" ht="12.75">
      <c r="A13" s="9"/>
      <c r="B13" s="5"/>
      <c r="C13" s="34"/>
      <c r="D13" s="35"/>
      <c r="E13" s="36"/>
      <c r="F13" s="37"/>
      <c r="G13" s="89"/>
    </row>
    <row r="14" spans="1:7" ht="15">
      <c r="A14" s="72">
        <v>2</v>
      </c>
      <c r="B14" s="73" t="s">
        <v>36</v>
      </c>
      <c r="C14" s="74"/>
      <c r="D14" s="75"/>
      <c r="E14" s="76" t="str">
        <f>E7</f>
        <v>$U</v>
      </c>
      <c r="F14" s="71">
        <f>SUM(F16:F25)</f>
        <v>0</v>
      </c>
      <c r="G14" s="71">
        <f>SUM(G16:G25)</f>
        <v>0</v>
      </c>
    </row>
    <row r="15" spans="3:7" ht="12.75">
      <c r="C15" s="27"/>
      <c r="D15" s="28"/>
      <c r="E15" s="29"/>
      <c r="F15" s="30"/>
      <c r="G15" s="30"/>
    </row>
    <row r="16" spans="1:7" ht="12.75">
      <c r="A16" s="51" t="s">
        <v>8</v>
      </c>
      <c r="B16" s="52" t="s">
        <v>96</v>
      </c>
      <c r="C16" s="53" t="s">
        <v>7</v>
      </c>
      <c r="D16" s="54">
        <v>1</v>
      </c>
      <c r="E16" s="90"/>
      <c r="F16" s="33">
        <f aca="true" t="shared" si="0" ref="F16:F23">+E16*D16</f>
        <v>0</v>
      </c>
      <c r="G16" s="91"/>
    </row>
    <row r="17" spans="1:7" ht="12.75">
      <c r="A17" s="51" t="s">
        <v>17</v>
      </c>
      <c r="B17" s="52" t="s">
        <v>199</v>
      </c>
      <c r="C17" s="53" t="s">
        <v>7</v>
      </c>
      <c r="D17" s="54">
        <v>1</v>
      </c>
      <c r="E17" s="90"/>
      <c r="F17" s="33">
        <f>+E17*D17</f>
        <v>0</v>
      </c>
      <c r="G17" s="91"/>
    </row>
    <row r="18" spans="1:7" ht="12.75">
      <c r="A18" s="51" t="s">
        <v>24</v>
      </c>
      <c r="B18" s="52" t="s">
        <v>110</v>
      </c>
      <c r="C18" s="53" t="s">
        <v>7</v>
      </c>
      <c r="D18" s="54">
        <v>1</v>
      </c>
      <c r="E18" s="90"/>
      <c r="F18" s="33">
        <f>+E18*D18</f>
        <v>0</v>
      </c>
      <c r="G18" s="91"/>
    </row>
    <row r="19" spans="1:7" ht="12.75">
      <c r="A19" s="51" t="s">
        <v>25</v>
      </c>
      <c r="B19" s="52" t="s">
        <v>97</v>
      </c>
      <c r="C19" s="53" t="s">
        <v>10</v>
      </c>
      <c r="D19" s="54">
        <v>18</v>
      </c>
      <c r="E19" s="90"/>
      <c r="F19" s="33">
        <f t="shared" si="0"/>
        <v>0</v>
      </c>
      <c r="G19" s="91"/>
    </row>
    <row r="20" spans="1:7" ht="12.75">
      <c r="A20" s="51" t="s">
        <v>38</v>
      </c>
      <c r="B20" s="52" t="s">
        <v>135</v>
      </c>
      <c r="C20" s="53" t="s">
        <v>7</v>
      </c>
      <c r="D20" s="54">
        <v>1</v>
      </c>
      <c r="E20" s="90"/>
      <c r="F20" s="33">
        <f t="shared" si="0"/>
        <v>0</v>
      </c>
      <c r="G20" s="91"/>
    </row>
    <row r="21" spans="1:7" ht="12.75">
      <c r="A21" s="51" t="s">
        <v>29</v>
      </c>
      <c r="B21" s="52" t="s">
        <v>37</v>
      </c>
      <c r="C21" s="53" t="s">
        <v>22</v>
      </c>
      <c r="D21" s="54">
        <v>3</v>
      </c>
      <c r="E21" s="90"/>
      <c r="F21" s="33">
        <f t="shared" si="0"/>
        <v>0</v>
      </c>
      <c r="G21" s="91"/>
    </row>
    <row r="22" spans="1:10" ht="12.75">
      <c r="A22" s="51" t="s">
        <v>30</v>
      </c>
      <c r="B22" s="55" t="s">
        <v>44</v>
      </c>
      <c r="C22" s="53" t="s">
        <v>35</v>
      </c>
      <c r="D22" s="56">
        <v>0.9</v>
      </c>
      <c r="E22" s="90"/>
      <c r="F22" s="33">
        <f t="shared" si="0"/>
        <v>0</v>
      </c>
      <c r="G22" s="91"/>
      <c r="J22" s="4"/>
    </row>
    <row r="23" spans="1:7" ht="12.75">
      <c r="A23" s="51" t="s">
        <v>39</v>
      </c>
      <c r="B23" s="55" t="s">
        <v>43</v>
      </c>
      <c r="C23" s="53" t="s">
        <v>35</v>
      </c>
      <c r="D23" s="56">
        <v>0.9</v>
      </c>
      <c r="E23" s="90"/>
      <c r="F23" s="33">
        <f t="shared" si="0"/>
        <v>0</v>
      </c>
      <c r="G23" s="91"/>
    </row>
    <row r="24" spans="1:7" ht="12.75">
      <c r="A24" s="51" t="s">
        <v>40</v>
      </c>
      <c r="B24" s="55" t="s">
        <v>109</v>
      </c>
      <c r="C24" s="53" t="s">
        <v>7</v>
      </c>
      <c r="D24" s="54">
        <v>1</v>
      </c>
      <c r="E24" s="90"/>
      <c r="F24" s="33">
        <f>+E24*D24</f>
        <v>0</v>
      </c>
      <c r="G24" s="91"/>
    </row>
    <row r="25" spans="1:7" ht="12.75">
      <c r="A25" s="51" t="s">
        <v>212</v>
      </c>
      <c r="B25" s="10" t="s">
        <v>176</v>
      </c>
      <c r="C25" s="31" t="s">
        <v>22</v>
      </c>
      <c r="D25" s="38">
        <v>7</v>
      </c>
      <c r="E25" s="90"/>
      <c r="F25" s="33">
        <f>+E25*D25</f>
        <v>0</v>
      </c>
      <c r="G25" s="91"/>
    </row>
    <row r="26" spans="1:12" s="4" customFormat="1" ht="12.75">
      <c r="A26" s="9"/>
      <c r="B26" s="6"/>
      <c r="C26" s="39"/>
      <c r="D26" s="40"/>
      <c r="E26" s="41"/>
      <c r="F26" s="42"/>
      <c r="G26" s="42"/>
      <c r="L26" s="4" t="s">
        <v>107</v>
      </c>
    </row>
    <row r="27" spans="1:7" ht="15">
      <c r="A27" s="72">
        <v>3</v>
      </c>
      <c r="B27" s="73" t="s">
        <v>41</v>
      </c>
      <c r="C27" s="74"/>
      <c r="D27" s="75"/>
      <c r="E27" s="70" t="str">
        <f>E7</f>
        <v>$U</v>
      </c>
      <c r="F27" s="71">
        <f>SUM(F29:F43)</f>
        <v>0</v>
      </c>
      <c r="G27" s="71">
        <f>SUM(G29:G43)</f>
        <v>0</v>
      </c>
    </row>
    <row r="28" spans="3:7" ht="12.75">
      <c r="C28" s="27"/>
      <c r="D28" s="28"/>
      <c r="E28" s="29"/>
      <c r="F28" s="30"/>
      <c r="G28" s="30"/>
    </row>
    <row r="29" spans="1:7" ht="12.75">
      <c r="A29" s="14" t="s">
        <v>9</v>
      </c>
      <c r="B29" s="2" t="s">
        <v>98</v>
      </c>
      <c r="C29" s="31" t="s">
        <v>7</v>
      </c>
      <c r="D29" s="38">
        <v>1</v>
      </c>
      <c r="E29" s="90"/>
      <c r="F29" s="33">
        <f aca="true" t="shared" si="1" ref="F29:F42">+E29*D29</f>
        <v>0</v>
      </c>
      <c r="G29" s="91"/>
    </row>
    <row r="30" spans="1:7" ht="12.75">
      <c r="A30" s="14" t="s">
        <v>18</v>
      </c>
      <c r="B30" s="2" t="s">
        <v>48</v>
      </c>
      <c r="C30" s="31" t="s">
        <v>7</v>
      </c>
      <c r="D30" s="38">
        <v>1</v>
      </c>
      <c r="E30" s="90"/>
      <c r="F30" s="33">
        <f t="shared" si="1"/>
        <v>0</v>
      </c>
      <c r="G30" s="91"/>
    </row>
    <row r="31" spans="1:7" ht="12.75">
      <c r="A31" s="14" t="s">
        <v>23</v>
      </c>
      <c r="B31" s="2" t="s">
        <v>99</v>
      </c>
      <c r="C31" s="31" t="s">
        <v>7</v>
      </c>
      <c r="D31" s="38">
        <v>1</v>
      </c>
      <c r="E31" s="90"/>
      <c r="F31" s="33">
        <f t="shared" si="1"/>
        <v>0</v>
      </c>
      <c r="G31" s="91"/>
    </row>
    <row r="32" spans="1:7" ht="12.75">
      <c r="A32" s="14" t="s">
        <v>26</v>
      </c>
      <c r="B32" s="2" t="s">
        <v>100</v>
      </c>
      <c r="C32" s="31" t="s">
        <v>22</v>
      </c>
      <c r="D32" s="38">
        <v>1</v>
      </c>
      <c r="E32" s="90"/>
      <c r="F32" s="33">
        <f t="shared" si="1"/>
        <v>0</v>
      </c>
      <c r="G32" s="91"/>
    </row>
    <row r="33" spans="1:7" ht="12.75">
      <c r="A33" s="14" t="s">
        <v>115</v>
      </c>
      <c r="B33" s="2" t="s">
        <v>101</v>
      </c>
      <c r="C33" s="31" t="s">
        <v>22</v>
      </c>
      <c r="D33" s="38">
        <v>1</v>
      </c>
      <c r="E33" s="90"/>
      <c r="F33" s="33">
        <f t="shared" si="1"/>
        <v>0</v>
      </c>
      <c r="G33" s="91"/>
    </row>
    <row r="34" spans="1:7" ht="12.75">
      <c r="A34" s="14" t="s">
        <v>116</v>
      </c>
      <c r="B34" s="2" t="s">
        <v>55</v>
      </c>
      <c r="C34" s="31" t="s">
        <v>7</v>
      </c>
      <c r="D34" s="38">
        <v>1</v>
      </c>
      <c r="E34" s="90"/>
      <c r="F34" s="33">
        <f t="shared" si="1"/>
        <v>0</v>
      </c>
      <c r="G34" s="91"/>
    </row>
    <row r="35" spans="1:7" ht="12.75">
      <c r="A35" s="14" t="s">
        <v>117</v>
      </c>
      <c r="B35" s="2" t="s">
        <v>102</v>
      </c>
      <c r="C35" s="31" t="s">
        <v>10</v>
      </c>
      <c r="D35" s="38">
        <v>12</v>
      </c>
      <c r="E35" s="90"/>
      <c r="F35" s="33">
        <f t="shared" si="1"/>
        <v>0</v>
      </c>
      <c r="G35" s="91"/>
    </row>
    <row r="36" spans="1:7" ht="12.75">
      <c r="A36" s="14" t="s">
        <v>118</v>
      </c>
      <c r="B36" s="2" t="s">
        <v>177</v>
      </c>
      <c r="C36" s="31" t="s">
        <v>10</v>
      </c>
      <c r="D36" s="38">
        <v>6</v>
      </c>
      <c r="E36" s="90"/>
      <c r="F36" s="33">
        <f>+E36*D36</f>
        <v>0</v>
      </c>
      <c r="G36" s="91"/>
    </row>
    <row r="37" spans="1:7" ht="12.75">
      <c r="A37" s="14" t="s">
        <v>27</v>
      </c>
      <c r="B37" s="3" t="s">
        <v>103</v>
      </c>
      <c r="C37" s="31" t="s">
        <v>10</v>
      </c>
      <c r="D37" s="38">
        <v>390</v>
      </c>
      <c r="E37" s="90"/>
      <c r="F37" s="33">
        <f t="shared" si="1"/>
        <v>0</v>
      </c>
      <c r="G37" s="91"/>
    </row>
    <row r="38" spans="1:7" ht="12.75">
      <c r="A38" s="14" t="s">
        <v>56</v>
      </c>
      <c r="B38" s="3" t="s">
        <v>95</v>
      </c>
      <c r="C38" s="31" t="s">
        <v>10</v>
      </c>
      <c r="D38" s="38">
        <v>235</v>
      </c>
      <c r="E38" s="90"/>
      <c r="F38" s="33">
        <f t="shared" si="1"/>
        <v>0</v>
      </c>
      <c r="G38" s="91"/>
    </row>
    <row r="39" spans="1:7" ht="12.75">
      <c r="A39" s="14" t="s">
        <v>31</v>
      </c>
      <c r="B39" s="3" t="s">
        <v>104</v>
      </c>
      <c r="C39" s="31" t="s">
        <v>22</v>
      </c>
      <c r="D39" s="38">
        <v>2</v>
      </c>
      <c r="E39" s="90"/>
      <c r="F39" s="33">
        <f t="shared" si="1"/>
        <v>0</v>
      </c>
      <c r="G39" s="91"/>
    </row>
    <row r="40" spans="1:7" ht="12.75">
      <c r="A40" s="14" t="s">
        <v>32</v>
      </c>
      <c r="B40" s="3" t="s">
        <v>136</v>
      </c>
      <c r="C40" s="31" t="s">
        <v>22</v>
      </c>
      <c r="D40" s="38">
        <v>7</v>
      </c>
      <c r="E40" s="90"/>
      <c r="F40" s="33">
        <f>+E40*D40</f>
        <v>0</v>
      </c>
      <c r="G40" s="91"/>
    </row>
    <row r="41" spans="1:7" ht="12.75">
      <c r="A41" s="14" t="s">
        <v>57</v>
      </c>
      <c r="B41" s="3" t="s">
        <v>137</v>
      </c>
      <c r="C41" s="31" t="s">
        <v>22</v>
      </c>
      <c r="D41" s="38">
        <v>2</v>
      </c>
      <c r="E41" s="90"/>
      <c r="F41" s="33">
        <f>+E41*D41</f>
        <v>0</v>
      </c>
      <c r="G41" s="91"/>
    </row>
    <row r="42" spans="1:7" ht="12.75">
      <c r="A42" s="14" t="s">
        <v>58</v>
      </c>
      <c r="B42" s="3" t="s">
        <v>111</v>
      </c>
      <c r="C42" s="31" t="s">
        <v>7</v>
      </c>
      <c r="D42" s="38">
        <v>1</v>
      </c>
      <c r="E42" s="90"/>
      <c r="F42" s="33">
        <f t="shared" si="1"/>
        <v>0</v>
      </c>
      <c r="G42" s="91"/>
    </row>
    <row r="43" spans="1:7" ht="12.75">
      <c r="A43" s="14" t="s">
        <v>178</v>
      </c>
      <c r="B43" s="3" t="s">
        <v>105</v>
      </c>
      <c r="C43" s="31" t="s">
        <v>7</v>
      </c>
      <c r="D43" s="38">
        <v>1</v>
      </c>
      <c r="E43" s="90"/>
      <c r="F43" s="33">
        <f>+E43*D43</f>
        <v>0</v>
      </c>
      <c r="G43" s="91"/>
    </row>
    <row r="44" spans="1:7" s="4" customFormat="1" ht="12.75">
      <c r="A44" s="9"/>
      <c r="B44" s="6" t="s">
        <v>179</v>
      </c>
      <c r="C44" s="39"/>
      <c r="D44" s="40"/>
      <c r="E44" s="41"/>
      <c r="F44" s="42"/>
      <c r="G44" s="42"/>
    </row>
    <row r="45" spans="1:7" ht="15">
      <c r="A45" s="72">
        <v>4</v>
      </c>
      <c r="B45" s="73" t="s">
        <v>63</v>
      </c>
      <c r="C45" s="74"/>
      <c r="D45" s="75"/>
      <c r="E45" s="70" t="str">
        <f>E7</f>
        <v>$U</v>
      </c>
      <c r="F45" s="71">
        <f>SUM(F47:F51)</f>
        <v>0</v>
      </c>
      <c r="G45" s="71">
        <f>SUM(G47:G51)</f>
        <v>0</v>
      </c>
    </row>
    <row r="46" spans="3:7" ht="12.75">
      <c r="C46" s="27"/>
      <c r="D46" s="28"/>
      <c r="E46" s="29"/>
      <c r="F46" s="30"/>
      <c r="G46" s="30"/>
    </row>
    <row r="47" spans="1:7" s="4" customFormat="1" ht="12.75">
      <c r="A47" s="14" t="s">
        <v>59</v>
      </c>
      <c r="B47" s="3" t="s">
        <v>49</v>
      </c>
      <c r="C47" s="43" t="s">
        <v>10</v>
      </c>
      <c r="D47" s="38">
        <v>140</v>
      </c>
      <c r="E47" s="90"/>
      <c r="F47" s="33">
        <f>+E47*D47</f>
        <v>0</v>
      </c>
      <c r="G47" s="91"/>
    </row>
    <row r="48" spans="1:7" s="4" customFormat="1" ht="12.75">
      <c r="A48" s="14" t="s">
        <v>134</v>
      </c>
      <c r="B48" s="3" t="s">
        <v>50</v>
      </c>
      <c r="C48" s="43" t="s">
        <v>11</v>
      </c>
      <c r="D48" s="38">
        <v>60</v>
      </c>
      <c r="E48" s="90"/>
      <c r="F48" s="33">
        <f>+E48*D48</f>
        <v>0</v>
      </c>
      <c r="G48" s="91"/>
    </row>
    <row r="49" spans="1:7" s="4" customFormat="1" ht="12.75">
      <c r="A49" s="14" t="s">
        <v>60</v>
      </c>
      <c r="B49" s="3" t="s">
        <v>119</v>
      </c>
      <c r="C49" s="43" t="s">
        <v>11</v>
      </c>
      <c r="D49" s="38">
        <v>52</v>
      </c>
      <c r="E49" s="90"/>
      <c r="F49" s="33">
        <f>+E49*D49</f>
        <v>0</v>
      </c>
      <c r="G49" s="91"/>
    </row>
    <row r="50" spans="1:7" s="4" customFormat="1" ht="12.75">
      <c r="A50" s="14" t="s">
        <v>61</v>
      </c>
      <c r="B50" s="3" t="s">
        <v>106</v>
      </c>
      <c r="C50" s="43" t="s">
        <v>22</v>
      </c>
      <c r="D50" s="38">
        <v>10</v>
      </c>
      <c r="E50" s="90"/>
      <c r="F50" s="33">
        <f>+E50*D50</f>
        <v>0</v>
      </c>
      <c r="G50" s="91"/>
    </row>
    <row r="51" spans="1:7" ht="12.75">
      <c r="A51" s="14" t="s">
        <v>62</v>
      </c>
      <c r="B51" s="3" t="s">
        <v>120</v>
      </c>
      <c r="C51" s="31" t="s">
        <v>22</v>
      </c>
      <c r="D51" s="38">
        <v>30</v>
      </c>
      <c r="E51" s="90"/>
      <c r="F51" s="33">
        <f>+E51*D51</f>
        <v>0</v>
      </c>
      <c r="G51" s="91"/>
    </row>
    <row r="52" spans="1:7" s="4" customFormat="1" ht="12.75">
      <c r="A52" s="9"/>
      <c r="B52" s="6"/>
      <c r="C52" s="39"/>
      <c r="D52" s="40"/>
      <c r="E52" s="41"/>
      <c r="F52" s="37"/>
      <c r="G52" s="95"/>
    </row>
    <row r="53" spans="1:7" ht="15">
      <c r="A53" s="72">
        <v>5</v>
      </c>
      <c r="B53" s="73" t="s">
        <v>64</v>
      </c>
      <c r="C53" s="74"/>
      <c r="D53" s="75"/>
      <c r="E53" s="70" t="str">
        <f>E7</f>
        <v>$U</v>
      </c>
      <c r="F53" s="71">
        <f>SUM(F55:F59)</f>
        <v>0</v>
      </c>
      <c r="G53" s="71">
        <f>SUM(G55:G59)</f>
        <v>0</v>
      </c>
    </row>
    <row r="54" spans="3:7" ht="12.75">
      <c r="C54" s="27"/>
      <c r="D54" s="28"/>
      <c r="E54" s="29"/>
      <c r="F54" s="30"/>
      <c r="G54" s="30"/>
    </row>
    <row r="55" spans="1:7" ht="12.75">
      <c r="A55" s="14" t="s">
        <v>19</v>
      </c>
      <c r="B55" s="2" t="s">
        <v>121</v>
      </c>
      <c r="C55" s="58" t="s">
        <v>10</v>
      </c>
      <c r="D55" s="59">
        <v>150</v>
      </c>
      <c r="E55" s="90"/>
      <c r="F55" s="96">
        <f>+E55*D55</f>
        <v>0</v>
      </c>
      <c r="G55" s="91"/>
    </row>
    <row r="56" spans="1:7" ht="12.75">
      <c r="A56" s="14" t="s">
        <v>20</v>
      </c>
      <c r="B56" s="2" t="s">
        <v>45</v>
      </c>
      <c r="C56" s="58" t="s">
        <v>10</v>
      </c>
      <c r="D56" s="59">
        <v>30</v>
      </c>
      <c r="E56" s="90"/>
      <c r="F56" s="96">
        <f>+E56*D56</f>
        <v>0</v>
      </c>
      <c r="G56" s="91"/>
    </row>
    <row r="57" spans="1:7" s="4" customFormat="1" ht="12.75">
      <c r="A57" s="14" t="s">
        <v>21</v>
      </c>
      <c r="B57" s="3" t="s">
        <v>138</v>
      </c>
      <c r="C57" s="60" t="s">
        <v>11</v>
      </c>
      <c r="D57" s="59">
        <v>10</v>
      </c>
      <c r="E57" s="90"/>
      <c r="F57" s="96">
        <f>+E57*D57</f>
        <v>0</v>
      </c>
      <c r="G57" s="91"/>
    </row>
    <row r="58" spans="1:7" s="4" customFormat="1" ht="12.75">
      <c r="A58" s="14" t="s">
        <v>122</v>
      </c>
      <c r="B58" s="3" t="s">
        <v>181</v>
      </c>
      <c r="C58" s="60" t="s">
        <v>11</v>
      </c>
      <c r="D58" s="59">
        <v>50</v>
      </c>
      <c r="E58" s="90"/>
      <c r="F58" s="96">
        <f>+E58*D58</f>
        <v>0</v>
      </c>
      <c r="G58" s="91"/>
    </row>
    <row r="59" spans="1:7" s="4" customFormat="1" ht="12.75">
      <c r="A59" s="14" t="s">
        <v>123</v>
      </c>
      <c r="B59" s="3" t="s">
        <v>124</v>
      </c>
      <c r="C59" s="60" t="s">
        <v>11</v>
      </c>
      <c r="D59" s="59">
        <v>8</v>
      </c>
      <c r="E59" s="90"/>
      <c r="F59" s="96">
        <f>+E59*D59</f>
        <v>0</v>
      </c>
      <c r="G59" s="91"/>
    </row>
    <row r="60" spans="1:255" s="5" customFormat="1" ht="12.75">
      <c r="A60" s="9"/>
      <c r="B60" s="6"/>
      <c r="C60" s="34"/>
      <c r="D60" s="35"/>
      <c r="E60" s="36"/>
      <c r="F60" s="37"/>
      <c r="G60" s="37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</row>
    <row r="61" spans="1:7" ht="15">
      <c r="A61" s="72">
        <v>6</v>
      </c>
      <c r="B61" s="73" t="s">
        <v>182</v>
      </c>
      <c r="C61" s="74"/>
      <c r="D61" s="75"/>
      <c r="E61" s="70" t="str">
        <f>E53</f>
        <v>$U</v>
      </c>
      <c r="F61" s="50">
        <f>SUM(F63:F90)</f>
        <v>1056832</v>
      </c>
      <c r="G61" s="50">
        <f>SUM(G63:G90)</f>
        <v>84522</v>
      </c>
    </row>
    <row r="62" spans="1:7" s="4" customFormat="1" ht="15">
      <c r="A62" s="61"/>
      <c r="B62" s="62"/>
      <c r="C62" s="63"/>
      <c r="D62" s="64"/>
      <c r="E62" s="65"/>
      <c r="F62" s="66"/>
      <c r="G62" s="66"/>
    </row>
    <row r="63" spans="1:7" ht="12.75">
      <c r="A63" s="14" t="s">
        <v>15</v>
      </c>
      <c r="B63" s="2" t="s">
        <v>183</v>
      </c>
      <c r="C63" s="31" t="s">
        <v>7</v>
      </c>
      <c r="D63" s="32">
        <v>1</v>
      </c>
      <c r="E63" s="90">
        <v>14250</v>
      </c>
      <c r="F63" s="33">
        <f>+E63*D63</f>
        <v>14250</v>
      </c>
      <c r="G63" s="91">
        <v>1140</v>
      </c>
    </row>
    <row r="64" spans="1:7" ht="12.75">
      <c r="A64" s="14" t="s">
        <v>16</v>
      </c>
      <c r="B64" s="10" t="s">
        <v>184</v>
      </c>
      <c r="C64" s="31" t="s">
        <v>7</v>
      </c>
      <c r="D64" s="38">
        <v>1</v>
      </c>
      <c r="E64" s="90">
        <v>13050</v>
      </c>
      <c r="F64" s="33">
        <f>+E64*D64</f>
        <v>13050</v>
      </c>
      <c r="G64" s="91">
        <v>1044</v>
      </c>
    </row>
    <row r="65" spans="1:7" ht="12.75">
      <c r="A65" s="14" t="s">
        <v>28</v>
      </c>
      <c r="B65" s="10" t="s">
        <v>125</v>
      </c>
      <c r="C65" s="31" t="s">
        <v>7</v>
      </c>
      <c r="D65" s="38">
        <v>1</v>
      </c>
      <c r="E65" s="90">
        <v>10050</v>
      </c>
      <c r="F65" s="33">
        <f>+E65*D65</f>
        <v>10050</v>
      </c>
      <c r="G65" s="91">
        <v>804</v>
      </c>
    </row>
    <row r="66" spans="1:7" ht="12.75">
      <c r="A66" s="14" t="s">
        <v>74</v>
      </c>
      <c r="B66" s="10" t="s">
        <v>126</v>
      </c>
      <c r="C66" s="31" t="s">
        <v>7</v>
      </c>
      <c r="D66" s="38">
        <v>1</v>
      </c>
      <c r="E66" s="90">
        <v>7200</v>
      </c>
      <c r="F66" s="33">
        <f>+E66*D66</f>
        <v>7200</v>
      </c>
      <c r="G66" s="91">
        <v>576</v>
      </c>
    </row>
    <row r="67" spans="1:7" ht="12.75">
      <c r="A67" s="14" t="s">
        <v>75</v>
      </c>
      <c r="B67" s="3" t="s">
        <v>127</v>
      </c>
      <c r="C67" s="31" t="s">
        <v>11</v>
      </c>
      <c r="D67" s="32">
        <v>36</v>
      </c>
      <c r="E67" s="90">
        <v>2025</v>
      </c>
      <c r="F67" s="33">
        <f aca="true" t="shared" si="2" ref="F67:F76">+E67*D67</f>
        <v>72900</v>
      </c>
      <c r="G67" s="91">
        <v>5832</v>
      </c>
    </row>
    <row r="68" spans="1:7" ht="12.75">
      <c r="A68" s="14" t="s">
        <v>76</v>
      </c>
      <c r="B68" s="3" t="s">
        <v>185</v>
      </c>
      <c r="C68" s="31" t="s">
        <v>11</v>
      </c>
      <c r="D68" s="32">
        <v>12</v>
      </c>
      <c r="E68" s="90">
        <v>1850</v>
      </c>
      <c r="F68" s="33">
        <f t="shared" si="2"/>
        <v>22200</v>
      </c>
      <c r="G68" s="91">
        <v>1776</v>
      </c>
    </row>
    <row r="69" spans="1:7" s="5" customFormat="1" ht="12.75">
      <c r="A69" s="14" t="s">
        <v>77</v>
      </c>
      <c r="B69" s="3" t="s">
        <v>186</v>
      </c>
      <c r="C69" s="31" t="s">
        <v>11</v>
      </c>
      <c r="D69" s="32">
        <v>18</v>
      </c>
      <c r="E69" s="90">
        <v>633</v>
      </c>
      <c r="F69" s="33">
        <f t="shared" si="2"/>
        <v>11394</v>
      </c>
      <c r="G69" s="91">
        <v>912</v>
      </c>
    </row>
    <row r="70" spans="1:7" s="5" customFormat="1" ht="12.75">
      <c r="A70" s="14" t="s">
        <v>78</v>
      </c>
      <c r="B70" s="3" t="s">
        <v>128</v>
      </c>
      <c r="C70" s="31" t="s">
        <v>11</v>
      </c>
      <c r="D70" s="32">
        <v>200</v>
      </c>
      <c r="E70" s="90">
        <v>254</v>
      </c>
      <c r="F70" s="33">
        <f t="shared" si="2"/>
        <v>50800</v>
      </c>
      <c r="G70" s="91">
        <v>4056</v>
      </c>
    </row>
    <row r="71" spans="1:7" s="5" customFormat="1" ht="12.75">
      <c r="A71" s="14" t="s">
        <v>79</v>
      </c>
      <c r="B71" s="3" t="s">
        <v>129</v>
      </c>
      <c r="C71" s="31" t="s">
        <v>11</v>
      </c>
      <c r="D71" s="32">
        <v>350</v>
      </c>
      <c r="E71" s="90">
        <v>123</v>
      </c>
      <c r="F71" s="33">
        <f t="shared" si="2"/>
        <v>43050</v>
      </c>
      <c r="G71" s="91">
        <v>3431</v>
      </c>
    </row>
    <row r="72" spans="1:7" ht="12.75">
      <c r="A72" s="14" t="s">
        <v>80</v>
      </c>
      <c r="B72" s="2" t="s">
        <v>187</v>
      </c>
      <c r="C72" s="31" t="s">
        <v>7</v>
      </c>
      <c r="D72" s="32">
        <v>1</v>
      </c>
      <c r="E72" s="90">
        <v>55425</v>
      </c>
      <c r="F72" s="33">
        <f t="shared" si="2"/>
        <v>55425</v>
      </c>
      <c r="G72" s="91">
        <v>4434</v>
      </c>
    </row>
    <row r="73" spans="1:7" ht="12.75">
      <c r="A73" s="14" t="s">
        <v>81</v>
      </c>
      <c r="B73" s="2" t="s">
        <v>188</v>
      </c>
      <c r="C73" s="31" t="s">
        <v>7</v>
      </c>
      <c r="D73" s="32">
        <v>1</v>
      </c>
      <c r="E73" s="90">
        <v>84150</v>
      </c>
      <c r="F73" s="33">
        <f t="shared" si="2"/>
        <v>84150</v>
      </c>
      <c r="G73" s="91">
        <v>6732</v>
      </c>
    </row>
    <row r="74" spans="1:7" ht="12.75">
      <c r="A74" s="14" t="s">
        <v>82</v>
      </c>
      <c r="B74" s="2" t="s">
        <v>189</v>
      </c>
      <c r="C74" s="31" t="s">
        <v>7</v>
      </c>
      <c r="D74" s="32">
        <v>1</v>
      </c>
      <c r="E74" s="90">
        <v>53700</v>
      </c>
      <c r="F74" s="33">
        <f>+E74*D74</f>
        <v>53700</v>
      </c>
      <c r="G74" s="91">
        <v>4296</v>
      </c>
    </row>
    <row r="75" spans="1:7" s="5" customFormat="1" ht="12.75">
      <c r="A75" s="14" t="s">
        <v>82</v>
      </c>
      <c r="B75" s="3" t="s">
        <v>190</v>
      </c>
      <c r="C75" s="31" t="s">
        <v>7</v>
      </c>
      <c r="D75" s="32">
        <v>1</v>
      </c>
      <c r="E75" s="90">
        <v>43050</v>
      </c>
      <c r="F75" s="33">
        <f t="shared" si="2"/>
        <v>43050</v>
      </c>
      <c r="G75" s="91">
        <v>3444</v>
      </c>
    </row>
    <row r="76" spans="1:7" ht="12.75">
      <c r="A76" s="14" t="s">
        <v>83</v>
      </c>
      <c r="B76" s="3" t="s">
        <v>130</v>
      </c>
      <c r="C76" s="31" t="s">
        <v>22</v>
      </c>
      <c r="D76" s="32">
        <v>52</v>
      </c>
      <c r="E76" s="90">
        <v>433</v>
      </c>
      <c r="F76" s="33">
        <f t="shared" si="2"/>
        <v>22516</v>
      </c>
      <c r="G76" s="91">
        <v>1800</v>
      </c>
    </row>
    <row r="77" spans="1:7" ht="12.75">
      <c r="A77" s="14" t="s">
        <v>84</v>
      </c>
      <c r="B77" s="3" t="s">
        <v>131</v>
      </c>
      <c r="C77" s="31" t="s">
        <v>22</v>
      </c>
      <c r="D77" s="32">
        <v>9</v>
      </c>
      <c r="E77" s="90">
        <v>3150</v>
      </c>
      <c r="F77" s="33">
        <f>+E77*D77</f>
        <v>28350</v>
      </c>
      <c r="G77" s="91">
        <v>2268</v>
      </c>
    </row>
    <row r="78" spans="1:7" ht="12.75">
      <c r="A78" s="14" t="s">
        <v>85</v>
      </c>
      <c r="B78" s="3" t="s">
        <v>191</v>
      </c>
      <c r="C78" s="31" t="s">
        <v>22</v>
      </c>
      <c r="D78" s="32">
        <v>20</v>
      </c>
      <c r="E78" s="90">
        <v>855</v>
      </c>
      <c r="F78" s="33">
        <f aca="true" t="shared" si="3" ref="F78:F90">+E78*D78</f>
        <v>17100</v>
      </c>
      <c r="G78" s="91">
        <v>1368</v>
      </c>
    </row>
    <row r="79" spans="1:7" ht="12.75">
      <c r="A79" s="14" t="s">
        <v>86</v>
      </c>
      <c r="B79" s="3" t="s">
        <v>132</v>
      </c>
      <c r="C79" s="31" t="s">
        <v>22</v>
      </c>
      <c r="D79" s="32">
        <v>20</v>
      </c>
      <c r="E79" s="90">
        <v>2486</v>
      </c>
      <c r="F79" s="33">
        <f t="shared" si="3"/>
        <v>49720</v>
      </c>
      <c r="G79" s="91">
        <v>3978</v>
      </c>
    </row>
    <row r="80" spans="1:7" ht="12.75">
      <c r="A80" s="14" t="s">
        <v>87</v>
      </c>
      <c r="B80" s="3" t="s">
        <v>133</v>
      </c>
      <c r="C80" s="31" t="s">
        <v>22</v>
      </c>
      <c r="D80" s="32">
        <v>52</v>
      </c>
      <c r="E80" s="90">
        <v>2853</v>
      </c>
      <c r="F80" s="33">
        <f t="shared" si="3"/>
        <v>148356</v>
      </c>
      <c r="G80" s="91">
        <v>11868</v>
      </c>
    </row>
    <row r="81" spans="1:7" ht="12.75">
      <c r="A81" s="14" t="s">
        <v>88</v>
      </c>
      <c r="B81" s="3" t="s">
        <v>192</v>
      </c>
      <c r="C81" s="31" t="s">
        <v>22</v>
      </c>
      <c r="D81" s="32">
        <v>21</v>
      </c>
      <c r="E81" s="90">
        <v>4036</v>
      </c>
      <c r="F81" s="33">
        <f t="shared" si="3"/>
        <v>84756</v>
      </c>
      <c r="G81" s="91">
        <v>6780</v>
      </c>
    </row>
    <row r="82" spans="1:7" ht="12.75">
      <c r="A82" s="14" t="s">
        <v>89</v>
      </c>
      <c r="B82" s="3" t="s">
        <v>193</v>
      </c>
      <c r="C82" s="31" t="s">
        <v>22</v>
      </c>
      <c r="D82" s="32">
        <v>15</v>
      </c>
      <c r="E82" s="90">
        <v>7060</v>
      </c>
      <c r="F82" s="33">
        <f t="shared" si="3"/>
        <v>105900</v>
      </c>
      <c r="G82" s="91">
        <v>8472</v>
      </c>
    </row>
    <row r="83" spans="1:7" ht="12.75">
      <c r="A83" s="14" t="s">
        <v>90</v>
      </c>
      <c r="B83" s="3" t="s">
        <v>194</v>
      </c>
      <c r="C83" s="31" t="s">
        <v>22</v>
      </c>
      <c r="D83" s="32">
        <v>12</v>
      </c>
      <c r="E83" s="90">
        <v>4125</v>
      </c>
      <c r="F83" s="33">
        <f t="shared" si="3"/>
        <v>49500</v>
      </c>
      <c r="G83" s="91">
        <v>3960</v>
      </c>
    </row>
    <row r="84" spans="1:7" ht="12.75">
      <c r="A84" s="14" t="s">
        <v>91</v>
      </c>
      <c r="B84" s="3" t="s">
        <v>195</v>
      </c>
      <c r="C84" s="31" t="s">
        <v>22</v>
      </c>
      <c r="D84" s="32">
        <v>10</v>
      </c>
      <c r="E84" s="90">
        <v>496</v>
      </c>
      <c r="F84" s="33">
        <f t="shared" si="3"/>
        <v>4960</v>
      </c>
      <c r="G84" s="91">
        <v>396</v>
      </c>
    </row>
    <row r="85" spans="1:7" s="5" customFormat="1" ht="12.75">
      <c r="A85" s="14" t="s">
        <v>92</v>
      </c>
      <c r="B85" s="3" t="s">
        <v>51</v>
      </c>
      <c r="C85" s="31" t="s">
        <v>11</v>
      </c>
      <c r="D85" s="32">
        <v>9</v>
      </c>
      <c r="E85" s="90">
        <v>1000</v>
      </c>
      <c r="F85" s="33">
        <f t="shared" si="3"/>
        <v>9000</v>
      </c>
      <c r="G85" s="91">
        <v>720</v>
      </c>
    </row>
    <row r="86" spans="1:7" s="5" customFormat="1" ht="12.75">
      <c r="A86" s="14" t="s">
        <v>93</v>
      </c>
      <c r="B86" s="3" t="s">
        <v>52</v>
      </c>
      <c r="C86" s="31" t="s">
        <v>11</v>
      </c>
      <c r="D86" s="32">
        <v>12</v>
      </c>
      <c r="E86" s="90">
        <v>1312</v>
      </c>
      <c r="F86" s="33">
        <f t="shared" si="3"/>
        <v>15744</v>
      </c>
      <c r="G86" s="91">
        <v>1259</v>
      </c>
    </row>
    <row r="87" spans="1:7" s="5" customFormat="1" ht="12.75">
      <c r="A87" s="14" t="s">
        <v>94</v>
      </c>
      <c r="B87" s="3" t="s">
        <v>53</v>
      </c>
      <c r="C87" s="31" t="s">
        <v>11</v>
      </c>
      <c r="D87" s="32">
        <v>18</v>
      </c>
      <c r="E87" s="90">
        <v>892</v>
      </c>
      <c r="F87" s="33">
        <f t="shared" si="3"/>
        <v>16056</v>
      </c>
      <c r="G87" s="91">
        <v>1284</v>
      </c>
    </row>
    <row r="88" spans="1:255" ht="12.75">
      <c r="A88" s="14" t="s">
        <v>139</v>
      </c>
      <c r="B88" s="8" t="s">
        <v>142</v>
      </c>
      <c r="C88" s="31" t="s">
        <v>22</v>
      </c>
      <c r="D88" s="32">
        <v>10</v>
      </c>
      <c r="E88" s="90">
        <v>963</v>
      </c>
      <c r="F88" s="33">
        <f t="shared" si="3"/>
        <v>9630</v>
      </c>
      <c r="G88" s="91">
        <v>770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</row>
    <row r="89" spans="1:255" ht="12.75">
      <c r="A89" s="14" t="s">
        <v>140</v>
      </c>
      <c r="B89" s="8" t="s">
        <v>196</v>
      </c>
      <c r="C89" s="31" t="s">
        <v>22</v>
      </c>
      <c r="D89" s="32">
        <v>3</v>
      </c>
      <c r="E89" s="90">
        <v>4675</v>
      </c>
      <c r="F89" s="33">
        <f t="shared" si="3"/>
        <v>14025</v>
      </c>
      <c r="G89" s="91">
        <v>1122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</row>
    <row r="90" spans="1:255" ht="12.75">
      <c r="A90" s="14" t="s">
        <v>180</v>
      </c>
      <c r="B90" s="8" t="s">
        <v>197</v>
      </c>
      <c r="C90" s="31" t="s">
        <v>7</v>
      </c>
      <c r="D90" s="32">
        <v>1</v>
      </c>
      <c r="E90" s="90"/>
      <c r="F90" s="33">
        <f t="shared" si="3"/>
        <v>0</v>
      </c>
      <c r="G90" s="91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</row>
    <row r="91" spans="1:7" s="6" customFormat="1" ht="12.75">
      <c r="A91" s="9"/>
      <c r="C91" s="39"/>
      <c r="D91" s="40"/>
      <c r="E91" s="41"/>
      <c r="F91" s="42"/>
      <c r="G91" s="42"/>
    </row>
    <row r="92" spans="1:7" ht="15">
      <c r="A92" s="72">
        <v>7</v>
      </c>
      <c r="B92" s="73" t="s">
        <v>141</v>
      </c>
      <c r="C92" s="74"/>
      <c r="D92" s="75"/>
      <c r="E92" s="70">
        <f>E69</f>
        <v>633</v>
      </c>
      <c r="F92" s="50">
        <f>SUM(F94)</f>
        <v>0</v>
      </c>
      <c r="G92" s="50">
        <f>SUM(G94)</f>
        <v>0</v>
      </c>
    </row>
    <row r="93" spans="1:7" s="4" customFormat="1" ht="12" customHeight="1">
      <c r="A93" s="61"/>
      <c r="B93" s="62"/>
      <c r="C93" s="63"/>
      <c r="D93" s="64"/>
      <c r="E93" s="65"/>
      <c r="F93" s="66"/>
      <c r="G93" s="66"/>
    </row>
    <row r="94" spans="1:7" ht="12.75">
      <c r="A94" s="14" t="s">
        <v>15</v>
      </c>
      <c r="B94" s="3" t="s">
        <v>33</v>
      </c>
      <c r="C94" s="31" t="s">
        <v>7</v>
      </c>
      <c r="D94" s="32">
        <v>1</v>
      </c>
      <c r="E94" s="90"/>
      <c r="F94" s="33">
        <f>+E94*D94</f>
        <v>0</v>
      </c>
      <c r="G94" s="94"/>
    </row>
    <row r="95" spans="1:7" s="6" customFormat="1" ht="11.25" customHeight="1">
      <c r="A95" s="9"/>
      <c r="C95" s="39"/>
      <c r="D95" s="40"/>
      <c r="E95" s="41"/>
      <c r="G95" s="42"/>
    </row>
    <row r="96" spans="1:7" ht="15">
      <c r="A96" s="72">
        <v>8</v>
      </c>
      <c r="B96" s="73" t="s">
        <v>54</v>
      </c>
      <c r="C96" s="74"/>
      <c r="D96" s="75"/>
      <c r="E96" s="70" t="str">
        <f>E7</f>
        <v>$U</v>
      </c>
      <c r="F96" s="71">
        <f>SUM(F98:F115)</f>
        <v>0</v>
      </c>
      <c r="G96" s="71">
        <f>SUM(G98:G115)</f>
        <v>0</v>
      </c>
    </row>
    <row r="97" spans="3:7" ht="12.75">
      <c r="C97" s="27"/>
      <c r="D97" s="28"/>
      <c r="E97" s="29"/>
      <c r="F97" s="30"/>
      <c r="G97" s="30"/>
    </row>
    <row r="98" spans="1:7" s="4" customFormat="1" ht="12.75">
      <c r="A98" s="14" t="s">
        <v>65</v>
      </c>
      <c r="B98" s="2" t="s">
        <v>208</v>
      </c>
      <c r="C98" s="43" t="s">
        <v>22</v>
      </c>
      <c r="D98" s="38">
        <v>1</v>
      </c>
      <c r="E98" s="90"/>
      <c r="F98" s="33">
        <f aca="true" t="shared" si="4" ref="F98:F105">+E98*D98</f>
        <v>0</v>
      </c>
      <c r="G98" s="94"/>
    </row>
    <row r="99" spans="1:7" s="4" customFormat="1" ht="12.75">
      <c r="A99" s="14" t="s">
        <v>66</v>
      </c>
      <c r="B99" s="2" t="s">
        <v>143</v>
      </c>
      <c r="C99" s="43" t="s">
        <v>22</v>
      </c>
      <c r="D99" s="38">
        <v>1</v>
      </c>
      <c r="E99" s="90"/>
      <c r="F99" s="33">
        <f t="shared" si="4"/>
        <v>0</v>
      </c>
      <c r="G99" s="94"/>
    </row>
    <row r="100" spans="1:7" s="4" customFormat="1" ht="12.75">
      <c r="A100" s="14" t="s">
        <v>67</v>
      </c>
      <c r="B100" s="2" t="s">
        <v>144</v>
      </c>
      <c r="C100" s="43" t="s">
        <v>22</v>
      </c>
      <c r="D100" s="38">
        <v>1</v>
      </c>
      <c r="E100" s="90"/>
      <c r="F100" s="33">
        <f t="shared" si="4"/>
        <v>0</v>
      </c>
      <c r="G100" s="94"/>
    </row>
    <row r="101" spans="1:7" s="4" customFormat="1" ht="12.75">
      <c r="A101" s="14" t="s">
        <v>68</v>
      </c>
      <c r="B101" s="2" t="s">
        <v>145</v>
      </c>
      <c r="C101" s="43" t="s">
        <v>22</v>
      </c>
      <c r="D101" s="38">
        <v>1</v>
      </c>
      <c r="E101" s="90"/>
      <c r="F101" s="33">
        <f t="shared" si="4"/>
        <v>0</v>
      </c>
      <c r="G101" s="94"/>
    </row>
    <row r="102" spans="1:7" s="4" customFormat="1" ht="12.75">
      <c r="A102" s="14" t="s">
        <v>69</v>
      </c>
      <c r="B102" s="2" t="s">
        <v>198</v>
      </c>
      <c r="C102" s="43" t="s">
        <v>22</v>
      </c>
      <c r="D102" s="38">
        <v>1</v>
      </c>
      <c r="E102" s="90"/>
      <c r="F102" s="33">
        <f t="shared" si="4"/>
        <v>0</v>
      </c>
      <c r="G102" s="94"/>
    </row>
    <row r="103" spans="1:7" s="4" customFormat="1" ht="12.75">
      <c r="A103" s="14" t="s">
        <v>70</v>
      </c>
      <c r="B103" s="2" t="s">
        <v>146</v>
      </c>
      <c r="C103" s="43" t="s">
        <v>22</v>
      </c>
      <c r="D103" s="38">
        <v>1</v>
      </c>
      <c r="E103" s="90"/>
      <c r="F103" s="33">
        <f t="shared" si="4"/>
        <v>0</v>
      </c>
      <c r="G103" s="94"/>
    </row>
    <row r="104" spans="1:7" s="4" customFormat="1" ht="12.75">
      <c r="A104" s="14" t="s">
        <v>71</v>
      </c>
      <c r="B104" s="2" t="s">
        <v>147</v>
      </c>
      <c r="C104" s="43" t="s">
        <v>22</v>
      </c>
      <c r="D104" s="38">
        <v>1</v>
      </c>
      <c r="E104" s="90"/>
      <c r="F104" s="33">
        <f t="shared" si="4"/>
        <v>0</v>
      </c>
      <c r="G104" s="94"/>
    </row>
    <row r="105" spans="1:7" s="4" customFormat="1" ht="12.75">
      <c r="A105" s="14" t="s">
        <v>72</v>
      </c>
      <c r="B105" s="2" t="s">
        <v>148</v>
      </c>
      <c r="C105" s="43" t="s">
        <v>22</v>
      </c>
      <c r="D105" s="38">
        <v>1</v>
      </c>
      <c r="E105" s="90"/>
      <c r="F105" s="33">
        <f t="shared" si="4"/>
        <v>0</v>
      </c>
      <c r="G105" s="94"/>
    </row>
    <row r="106" spans="1:7" ht="12.75">
      <c r="A106" s="14" t="s">
        <v>73</v>
      </c>
      <c r="B106" s="2" t="s">
        <v>149</v>
      </c>
      <c r="C106" s="31" t="s">
        <v>22</v>
      </c>
      <c r="D106" s="38">
        <v>1</v>
      </c>
      <c r="E106" s="90"/>
      <c r="F106" s="33">
        <f>+E106*D106</f>
        <v>0</v>
      </c>
      <c r="G106" s="94"/>
    </row>
    <row r="107" spans="1:7" s="4" customFormat="1" ht="12.75">
      <c r="A107" s="14" t="s">
        <v>159</v>
      </c>
      <c r="B107" s="2" t="s">
        <v>150</v>
      </c>
      <c r="C107" s="43" t="s">
        <v>22</v>
      </c>
      <c r="D107" s="38">
        <v>1</v>
      </c>
      <c r="E107" s="90"/>
      <c r="F107" s="33">
        <f>+E107*D107</f>
        <v>0</v>
      </c>
      <c r="G107" s="91"/>
    </row>
    <row r="108" spans="1:7" s="4" customFormat="1" ht="12.75">
      <c r="A108" s="14" t="s">
        <v>160</v>
      </c>
      <c r="B108" s="2" t="s">
        <v>151</v>
      </c>
      <c r="C108" s="43" t="s">
        <v>22</v>
      </c>
      <c r="D108" s="38">
        <v>1</v>
      </c>
      <c r="E108" s="90"/>
      <c r="F108" s="33">
        <f aca="true" t="shared" si="5" ref="F108:F114">+E108*D108</f>
        <v>0</v>
      </c>
      <c r="G108" s="91"/>
    </row>
    <row r="109" spans="1:7" s="4" customFormat="1" ht="12.75">
      <c r="A109" s="14" t="s">
        <v>161</v>
      </c>
      <c r="B109" s="2" t="s">
        <v>152</v>
      </c>
      <c r="C109" s="43" t="s">
        <v>22</v>
      </c>
      <c r="D109" s="38">
        <v>1</v>
      </c>
      <c r="E109" s="90"/>
      <c r="F109" s="33">
        <f t="shared" si="5"/>
        <v>0</v>
      </c>
      <c r="G109" s="91"/>
    </row>
    <row r="110" spans="1:7" s="4" customFormat="1" ht="12.75">
      <c r="A110" s="14" t="s">
        <v>162</v>
      </c>
      <c r="B110" s="2" t="s">
        <v>153</v>
      </c>
      <c r="C110" s="43" t="s">
        <v>22</v>
      </c>
      <c r="D110" s="38">
        <v>1</v>
      </c>
      <c r="E110" s="90"/>
      <c r="F110" s="33">
        <f t="shared" si="5"/>
        <v>0</v>
      </c>
      <c r="G110" s="91"/>
    </row>
    <row r="111" spans="1:7" s="4" customFormat="1" ht="12.75">
      <c r="A111" s="14" t="s">
        <v>163</v>
      </c>
      <c r="B111" s="2" t="s">
        <v>154</v>
      </c>
      <c r="C111" s="43" t="s">
        <v>22</v>
      </c>
      <c r="D111" s="38">
        <v>1</v>
      </c>
      <c r="E111" s="90"/>
      <c r="F111" s="33">
        <f t="shared" si="5"/>
        <v>0</v>
      </c>
      <c r="G111" s="91"/>
    </row>
    <row r="112" spans="1:7" s="4" customFormat="1" ht="12.75">
      <c r="A112" s="14" t="s">
        <v>164</v>
      </c>
      <c r="B112" s="2" t="s">
        <v>155</v>
      </c>
      <c r="C112" s="43" t="s">
        <v>22</v>
      </c>
      <c r="D112" s="38">
        <v>1</v>
      </c>
      <c r="E112" s="90"/>
      <c r="F112" s="33">
        <f t="shared" si="5"/>
        <v>0</v>
      </c>
      <c r="G112" s="91"/>
    </row>
    <row r="113" spans="1:7" s="4" customFormat="1" ht="12.75">
      <c r="A113" s="14" t="s">
        <v>165</v>
      </c>
      <c r="B113" s="2" t="s">
        <v>156</v>
      </c>
      <c r="C113" s="43" t="s">
        <v>22</v>
      </c>
      <c r="D113" s="38">
        <v>1</v>
      </c>
      <c r="E113" s="90"/>
      <c r="F113" s="33">
        <f t="shared" si="5"/>
        <v>0</v>
      </c>
      <c r="G113" s="91"/>
    </row>
    <row r="114" spans="1:7" s="4" customFormat="1" ht="12.75">
      <c r="A114" s="14" t="s">
        <v>166</v>
      </c>
      <c r="B114" s="2" t="s">
        <v>157</v>
      </c>
      <c r="C114" s="43" t="s">
        <v>22</v>
      </c>
      <c r="D114" s="38">
        <v>1</v>
      </c>
      <c r="E114" s="90"/>
      <c r="F114" s="33">
        <f t="shared" si="5"/>
        <v>0</v>
      </c>
      <c r="G114" s="91"/>
    </row>
    <row r="115" spans="1:7" ht="12.75">
      <c r="A115" s="14" t="s">
        <v>167</v>
      </c>
      <c r="B115" s="2" t="s">
        <v>158</v>
      </c>
      <c r="C115" s="31" t="s">
        <v>22</v>
      </c>
      <c r="D115" s="38">
        <v>1</v>
      </c>
      <c r="E115" s="90"/>
      <c r="F115" s="33">
        <f>+E115*D115</f>
        <v>0</v>
      </c>
      <c r="G115" s="91"/>
    </row>
    <row r="116" spans="1:7" ht="12.75">
      <c r="A116" s="9"/>
      <c r="B116" s="5"/>
      <c r="C116" s="34"/>
      <c r="D116" s="40"/>
      <c r="E116" s="41"/>
      <c r="F116" s="37"/>
      <c r="G116" s="37"/>
    </row>
    <row r="117" spans="1:7" ht="15">
      <c r="A117" s="72">
        <v>9</v>
      </c>
      <c r="B117" s="73" t="s">
        <v>47</v>
      </c>
      <c r="C117" s="74"/>
      <c r="D117" s="75"/>
      <c r="E117" s="70" t="str">
        <f>E7</f>
        <v>$U</v>
      </c>
      <c r="F117" s="71">
        <f>SUM(F119:F125)</f>
        <v>0</v>
      </c>
      <c r="G117" s="71">
        <f>SUM(G119:G125)</f>
        <v>0</v>
      </c>
    </row>
    <row r="118" spans="3:7" ht="12.75">
      <c r="C118" s="27"/>
      <c r="D118" s="28"/>
      <c r="E118" s="29"/>
      <c r="F118" s="30"/>
      <c r="G118" s="30"/>
    </row>
    <row r="119" spans="1:7" s="4" customFormat="1" ht="12.75">
      <c r="A119" s="14" t="s">
        <v>168</v>
      </c>
      <c r="B119" s="2" t="s">
        <v>202</v>
      </c>
      <c r="C119" s="43" t="s">
        <v>22</v>
      </c>
      <c r="D119" s="38">
        <v>2</v>
      </c>
      <c r="E119" s="90"/>
      <c r="F119" s="33">
        <f aca="true" t="shared" si="6" ref="F119:F125">+E119*D119</f>
        <v>0</v>
      </c>
      <c r="G119" s="91"/>
    </row>
    <row r="120" spans="1:7" s="4" customFormat="1" ht="12.75">
      <c r="A120" s="14" t="s">
        <v>169</v>
      </c>
      <c r="B120" s="2" t="s">
        <v>205</v>
      </c>
      <c r="C120" s="43" t="s">
        <v>22</v>
      </c>
      <c r="D120" s="38">
        <v>2</v>
      </c>
      <c r="E120" s="90"/>
      <c r="F120" s="33">
        <f>+E120*D120</f>
        <v>0</v>
      </c>
      <c r="G120" s="91"/>
    </row>
    <row r="121" spans="1:7" s="4" customFormat="1" ht="12.75">
      <c r="A121" s="14" t="s">
        <v>170</v>
      </c>
      <c r="B121" s="2" t="s">
        <v>207</v>
      </c>
      <c r="C121" s="43" t="s">
        <v>22</v>
      </c>
      <c r="D121" s="38">
        <v>1</v>
      </c>
      <c r="E121" s="90"/>
      <c r="F121" s="33">
        <f t="shared" si="6"/>
        <v>0</v>
      </c>
      <c r="G121" s="94"/>
    </row>
    <row r="122" spans="1:7" s="4" customFormat="1" ht="12.75">
      <c r="A122" s="14" t="s">
        <v>171</v>
      </c>
      <c r="B122" s="2" t="s">
        <v>203</v>
      </c>
      <c r="C122" s="43" t="s">
        <v>22</v>
      </c>
      <c r="D122" s="38">
        <v>1</v>
      </c>
      <c r="E122" s="90"/>
      <c r="F122" s="33">
        <f t="shared" si="6"/>
        <v>0</v>
      </c>
      <c r="G122" s="91"/>
    </row>
    <row r="123" spans="1:7" ht="12.75">
      <c r="A123" s="14" t="s">
        <v>172</v>
      </c>
      <c r="B123" s="2" t="s">
        <v>204</v>
      </c>
      <c r="C123" s="31" t="s">
        <v>22</v>
      </c>
      <c r="D123" s="38">
        <v>1</v>
      </c>
      <c r="E123" s="90"/>
      <c r="F123" s="33">
        <f t="shared" si="6"/>
        <v>0</v>
      </c>
      <c r="G123" s="91"/>
    </row>
    <row r="124" spans="1:7" ht="12.75">
      <c r="A124" s="14" t="s">
        <v>173</v>
      </c>
      <c r="B124" s="3" t="s">
        <v>206</v>
      </c>
      <c r="C124" s="31" t="s">
        <v>22</v>
      </c>
      <c r="D124" s="38">
        <v>2</v>
      </c>
      <c r="E124" s="90"/>
      <c r="F124" s="33">
        <f t="shared" si="6"/>
        <v>0</v>
      </c>
      <c r="G124" s="91"/>
    </row>
    <row r="125" spans="1:7" ht="12.75">
      <c r="A125" s="14" t="s">
        <v>174</v>
      </c>
      <c r="B125" s="3" t="s">
        <v>42</v>
      </c>
      <c r="C125" s="44" t="s">
        <v>22</v>
      </c>
      <c r="D125" s="38">
        <v>1</v>
      </c>
      <c r="E125" s="90"/>
      <c r="F125" s="33">
        <f t="shared" si="6"/>
        <v>0</v>
      </c>
      <c r="G125" s="94"/>
    </row>
    <row r="126" spans="1:7" s="5" customFormat="1" ht="16.5" customHeight="1">
      <c r="A126" s="9"/>
      <c r="B126" s="11"/>
      <c r="C126" s="34"/>
      <c r="D126" s="35"/>
      <c r="E126" s="36"/>
      <c r="F126" s="37"/>
      <c r="G126" s="37"/>
    </row>
    <row r="127" spans="6:7" ht="15">
      <c r="F127" s="57"/>
      <c r="G127" s="57"/>
    </row>
    <row r="128" spans="1:7" s="4" customFormat="1" ht="12.75">
      <c r="A128" s="9"/>
      <c r="B128" s="11"/>
      <c r="C128" s="67"/>
      <c r="D128" s="20"/>
      <c r="E128" s="21"/>
      <c r="F128" s="42"/>
      <c r="G128" s="42"/>
    </row>
    <row r="129" spans="1:7" s="4" customFormat="1" ht="13.5" thickBot="1">
      <c r="A129" s="9"/>
      <c r="B129" s="11"/>
      <c r="C129" s="67"/>
      <c r="D129" s="20"/>
      <c r="E129" s="21"/>
      <c r="F129" s="42"/>
      <c r="G129" s="42"/>
    </row>
    <row r="130" spans="1:7" s="15" customFormat="1" ht="15" customHeight="1" thickBot="1">
      <c r="A130" s="99" t="s">
        <v>5</v>
      </c>
      <c r="B130" s="100"/>
      <c r="C130" s="118"/>
      <c r="D130" s="118"/>
      <c r="E130" s="119">
        <f>F7+F14+F27+F45+F53+F61+F92+F96+F117</f>
        <v>1129753.408</v>
      </c>
      <c r="F130" s="120"/>
      <c r="G130" s="23"/>
    </row>
    <row r="131" spans="1:7" s="15" customFormat="1" ht="15.75" thickBot="1">
      <c r="A131" s="99" t="s">
        <v>12</v>
      </c>
      <c r="B131" s="100"/>
      <c r="C131" s="101"/>
      <c r="D131" s="101"/>
      <c r="E131" s="102">
        <f>+E130*22%</f>
        <v>248545.74976</v>
      </c>
      <c r="F131" s="103"/>
      <c r="G131" s="23"/>
    </row>
    <row r="132" spans="1:7" s="15" customFormat="1" ht="15.75" thickBot="1">
      <c r="A132" s="108" t="s">
        <v>13</v>
      </c>
      <c r="B132" s="100"/>
      <c r="C132" s="109"/>
      <c r="D132" s="109"/>
      <c r="E132" s="110">
        <f>+E131+E130</f>
        <v>1378299.15776</v>
      </c>
      <c r="F132" s="111"/>
      <c r="G132" s="23"/>
    </row>
    <row r="133" spans="1:7" s="15" customFormat="1" ht="15.75" thickBot="1">
      <c r="A133" s="19"/>
      <c r="B133" s="19"/>
      <c r="C133" s="16"/>
      <c r="D133" s="17"/>
      <c r="E133" s="18"/>
      <c r="F133" s="24"/>
      <c r="G133" s="25"/>
    </row>
    <row r="134" spans="1:7" s="15" customFormat="1" ht="15.75" thickBot="1">
      <c r="A134" s="112" t="s">
        <v>14</v>
      </c>
      <c r="B134" s="113"/>
      <c r="C134" s="114"/>
      <c r="D134" s="114"/>
      <c r="E134" s="97">
        <f>G7+G14+G27+G45+G53+G61+G92+G96+G117</f>
        <v>103012</v>
      </c>
      <c r="F134" s="98"/>
      <c r="G134" s="23"/>
    </row>
    <row r="135" spans="1:6" ht="15.75" thickBot="1">
      <c r="A135" s="104" t="s">
        <v>175</v>
      </c>
      <c r="B135" s="105"/>
      <c r="C135" s="48"/>
      <c r="D135" s="49"/>
      <c r="E135" s="106">
        <f>E134*0.714</f>
        <v>73550.568</v>
      </c>
      <c r="F135" s="107"/>
    </row>
  </sheetData>
  <sheetProtection password="9B7F" sheet="1" objects="1" scenarios="1" selectLockedCells="1"/>
  <mergeCells count="16">
    <mergeCell ref="A1:G1"/>
    <mergeCell ref="A3:G3"/>
    <mergeCell ref="A130:B130"/>
    <mergeCell ref="C130:D130"/>
    <mergeCell ref="E130:F130"/>
    <mergeCell ref="A135:B135"/>
    <mergeCell ref="E135:F135"/>
    <mergeCell ref="A132:B132"/>
    <mergeCell ref="C132:D132"/>
    <mergeCell ref="E132:F132"/>
    <mergeCell ref="A134:B134"/>
    <mergeCell ref="C134:D134"/>
    <mergeCell ref="E134:F134"/>
    <mergeCell ref="A131:B131"/>
    <mergeCell ref="C131:D131"/>
    <mergeCell ref="E131:F131"/>
  </mergeCells>
  <printOptions/>
  <pageMargins left="0.94" right="0.25" top="0.97" bottom="1.77" header="0.3" footer="0.44"/>
  <pageSetup fitToHeight="0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5"/>
  <sheetViews>
    <sheetView zoomScale="110" zoomScaleNormal="110" zoomScalePageLayoutView="0" workbookViewId="0" topLeftCell="A1">
      <pane ySplit="5" topLeftCell="BM123" activePane="bottomLeft" state="frozen"/>
      <selection pane="topLeft" activeCell="A1" sqref="A1"/>
      <selection pane="bottomLeft" activeCell="G98" sqref="G98"/>
    </sheetView>
  </sheetViews>
  <sheetFormatPr defaultColWidth="11.421875" defaultRowHeight="12.75"/>
  <cols>
    <col min="1" max="1" width="5.8515625" style="1" customWidth="1"/>
    <col min="2" max="2" width="121.421875" style="0" bestFit="1" customWidth="1"/>
    <col min="3" max="3" width="6.00390625" style="1" customWidth="1"/>
    <col min="4" max="4" width="7.7109375" style="13" bestFit="1" customWidth="1"/>
    <col min="5" max="5" width="13.28125" style="12" bestFit="1" customWidth="1"/>
    <col min="6" max="6" width="14.57421875" style="22" bestFit="1" customWidth="1"/>
    <col min="7" max="7" width="12.8515625" style="22" customWidth="1"/>
    <col min="9" max="9" width="11.421875" style="0" hidden="1" customWidth="1"/>
    <col min="10" max="10" width="0" style="0" hidden="1" customWidth="1"/>
  </cols>
  <sheetData>
    <row r="1" spans="1:7" s="93" customFormat="1" ht="18">
      <c r="A1" s="115" t="s">
        <v>213</v>
      </c>
      <c r="B1" s="116"/>
      <c r="C1" s="116"/>
      <c r="D1" s="116"/>
      <c r="E1" s="116"/>
      <c r="F1" s="116"/>
      <c r="G1" s="116"/>
    </row>
    <row r="2" spans="1:7" s="4" customFormat="1" ht="8.25" customHeight="1">
      <c r="A2" s="87"/>
      <c r="B2" s="88"/>
      <c r="C2" s="88"/>
      <c r="D2" s="88"/>
      <c r="E2" s="88"/>
      <c r="F2" s="88"/>
      <c r="G2" s="88"/>
    </row>
    <row r="3" spans="1:7" ht="26.25">
      <c r="A3" s="117" t="s">
        <v>34</v>
      </c>
      <c r="B3" s="117"/>
      <c r="C3" s="117"/>
      <c r="D3" s="117"/>
      <c r="E3" s="117"/>
      <c r="F3" s="117"/>
      <c r="G3" s="117"/>
    </row>
    <row r="4" ht="6.75" customHeight="1"/>
    <row r="5" spans="1:7" s="46" customFormat="1" ht="15">
      <c r="A5" s="81" t="s">
        <v>0</v>
      </c>
      <c r="B5" s="82" t="s">
        <v>1</v>
      </c>
      <c r="C5" s="83" t="s">
        <v>2</v>
      </c>
      <c r="D5" s="84" t="s">
        <v>3</v>
      </c>
      <c r="E5" s="85" t="s">
        <v>4</v>
      </c>
      <c r="F5" s="86" t="s">
        <v>5</v>
      </c>
      <c r="G5" s="47" t="s">
        <v>46</v>
      </c>
    </row>
    <row r="6" spans="3:7" ht="7.5" customHeight="1">
      <c r="C6" s="27"/>
      <c r="D6" s="28"/>
      <c r="E6" s="29"/>
      <c r="F6" s="30"/>
      <c r="G6" s="30"/>
    </row>
    <row r="7" spans="1:7" ht="15">
      <c r="A7" s="68">
        <v>1</v>
      </c>
      <c r="B7" s="69" t="s">
        <v>108</v>
      </c>
      <c r="C7" s="77"/>
      <c r="D7" s="78"/>
      <c r="E7" s="79" t="s">
        <v>6</v>
      </c>
      <c r="F7" s="80">
        <f>SUM(F9:F12)</f>
        <v>24792.045000000002</v>
      </c>
      <c r="G7" s="80">
        <f>SUM(G9:G12)</f>
        <v>6288</v>
      </c>
    </row>
    <row r="8" spans="3:7" ht="12.75">
      <c r="C8" s="27"/>
      <c r="D8" s="28"/>
      <c r="E8" s="29"/>
      <c r="F8" s="30"/>
      <c r="G8" s="30"/>
    </row>
    <row r="9" spans="1:9" ht="12.75">
      <c r="A9" s="14" t="s">
        <v>112</v>
      </c>
      <c r="B9" s="2" t="s">
        <v>210</v>
      </c>
      <c r="C9" s="31" t="s">
        <v>7</v>
      </c>
      <c r="D9" s="92">
        <v>0.05</v>
      </c>
      <c r="E9" s="26">
        <f>F14+F27+F45+F53+F61+F92+F96+F117</f>
        <v>359305</v>
      </c>
      <c r="F9" s="33">
        <f>E9*D9</f>
        <v>17965.25</v>
      </c>
      <c r="G9" s="91">
        <v>4491</v>
      </c>
      <c r="I9">
        <f>3600000*D9</f>
        <v>180000</v>
      </c>
    </row>
    <row r="10" spans="1:9" ht="12.75">
      <c r="A10" s="14" t="s">
        <v>113</v>
      </c>
      <c r="B10" s="2" t="s">
        <v>211</v>
      </c>
      <c r="C10" s="31" t="s">
        <v>7</v>
      </c>
      <c r="D10" s="92">
        <v>0.007</v>
      </c>
      <c r="E10" s="26">
        <f>E9</f>
        <v>359305</v>
      </c>
      <c r="F10" s="45">
        <f>+E10*D10</f>
        <v>2515.135</v>
      </c>
      <c r="G10" s="91">
        <v>719</v>
      </c>
      <c r="I10">
        <f>3600000*D10</f>
        <v>25200</v>
      </c>
    </row>
    <row r="11" spans="1:9" ht="12.75">
      <c r="A11" s="14" t="s">
        <v>114</v>
      </c>
      <c r="B11" s="2" t="s">
        <v>209</v>
      </c>
      <c r="C11" s="31" t="s">
        <v>7</v>
      </c>
      <c r="D11" s="92">
        <v>0.012</v>
      </c>
      <c r="E11" s="26">
        <f>E9</f>
        <v>359305</v>
      </c>
      <c r="F11" s="45">
        <f>+E11*D11</f>
        <v>4311.66</v>
      </c>
      <c r="G11" s="91">
        <v>1078</v>
      </c>
      <c r="I11">
        <f>3600000*D11</f>
        <v>43200</v>
      </c>
    </row>
    <row r="12" spans="1:9" ht="12.75">
      <c r="A12" s="14" t="s">
        <v>200</v>
      </c>
      <c r="B12" s="2" t="s">
        <v>201</v>
      </c>
      <c r="C12" s="31" t="s">
        <v>7</v>
      </c>
      <c r="D12" s="92">
        <v>0.003</v>
      </c>
      <c r="E12" s="26">
        <f>F14+F27+F45+F53</f>
        <v>0</v>
      </c>
      <c r="F12" s="45">
        <f>+E12*D12</f>
        <v>0</v>
      </c>
      <c r="G12" s="91"/>
      <c r="I12">
        <f>500000*D12</f>
        <v>1500</v>
      </c>
    </row>
    <row r="13" spans="1:7" ht="12.75">
      <c r="A13" s="9"/>
      <c r="B13" s="5"/>
      <c r="C13" s="34"/>
      <c r="D13" s="35"/>
      <c r="E13" s="36"/>
      <c r="F13" s="37"/>
      <c r="G13" s="89"/>
    </row>
    <row r="14" spans="1:7" ht="15">
      <c r="A14" s="72">
        <v>2</v>
      </c>
      <c r="B14" s="73" t="s">
        <v>36</v>
      </c>
      <c r="C14" s="74"/>
      <c r="D14" s="75"/>
      <c r="E14" s="76" t="str">
        <f>E7</f>
        <v>$U</v>
      </c>
      <c r="F14" s="71">
        <f>SUM(F16:F25)</f>
        <v>0</v>
      </c>
      <c r="G14" s="71">
        <f>SUM(G16:G25)</f>
        <v>0</v>
      </c>
    </row>
    <row r="15" spans="3:7" ht="12.75">
      <c r="C15" s="27"/>
      <c r="D15" s="28"/>
      <c r="E15" s="29"/>
      <c r="F15" s="30"/>
      <c r="G15" s="30"/>
    </row>
    <row r="16" spans="1:7" ht="12.75">
      <c r="A16" s="51" t="s">
        <v>8</v>
      </c>
      <c r="B16" s="52" t="s">
        <v>96</v>
      </c>
      <c r="C16" s="53" t="s">
        <v>7</v>
      </c>
      <c r="D16" s="54">
        <v>1</v>
      </c>
      <c r="E16" s="90"/>
      <c r="F16" s="33">
        <f aca="true" t="shared" si="0" ref="F16:F23">+E16*D16</f>
        <v>0</v>
      </c>
      <c r="G16" s="91"/>
    </row>
    <row r="17" spans="1:7" ht="12.75">
      <c r="A17" s="51" t="s">
        <v>17</v>
      </c>
      <c r="B17" s="52" t="s">
        <v>199</v>
      </c>
      <c r="C17" s="53" t="s">
        <v>7</v>
      </c>
      <c r="D17" s="54">
        <v>1</v>
      </c>
      <c r="E17" s="90"/>
      <c r="F17" s="33">
        <f>+E17*D17</f>
        <v>0</v>
      </c>
      <c r="G17" s="91"/>
    </row>
    <row r="18" spans="1:7" ht="12.75">
      <c r="A18" s="51" t="s">
        <v>24</v>
      </c>
      <c r="B18" s="52" t="s">
        <v>110</v>
      </c>
      <c r="C18" s="53" t="s">
        <v>7</v>
      </c>
      <c r="D18" s="54">
        <v>1</v>
      </c>
      <c r="E18" s="90"/>
      <c r="F18" s="33">
        <f>+E18*D18</f>
        <v>0</v>
      </c>
      <c r="G18" s="91"/>
    </row>
    <row r="19" spans="1:7" ht="12.75">
      <c r="A19" s="51" t="s">
        <v>25</v>
      </c>
      <c r="B19" s="52" t="s">
        <v>97</v>
      </c>
      <c r="C19" s="53" t="s">
        <v>10</v>
      </c>
      <c r="D19" s="54">
        <v>18</v>
      </c>
      <c r="E19" s="90"/>
      <c r="F19" s="33">
        <f t="shared" si="0"/>
        <v>0</v>
      </c>
      <c r="G19" s="91"/>
    </row>
    <row r="20" spans="1:7" ht="12.75">
      <c r="A20" s="51" t="s">
        <v>38</v>
      </c>
      <c r="B20" s="52" t="s">
        <v>135</v>
      </c>
      <c r="C20" s="53" t="s">
        <v>7</v>
      </c>
      <c r="D20" s="54">
        <v>1</v>
      </c>
      <c r="E20" s="90"/>
      <c r="F20" s="33">
        <f t="shared" si="0"/>
        <v>0</v>
      </c>
      <c r="G20" s="91"/>
    </row>
    <row r="21" spans="1:7" ht="12.75">
      <c r="A21" s="51" t="s">
        <v>29</v>
      </c>
      <c r="B21" s="52" t="s">
        <v>37</v>
      </c>
      <c r="C21" s="53" t="s">
        <v>22</v>
      </c>
      <c r="D21" s="54">
        <v>3</v>
      </c>
      <c r="E21" s="90"/>
      <c r="F21" s="33">
        <f t="shared" si="0"/>
        <v>0</v>
      </c>
      <c r="G21" s="91"/>
    </row>
    <row r="22" spans="1:10" ht="12.75">
      <c r="A22" s="51" t="s">
        <v>30</v>
      </c>
      <c r="B22" s="55" t="s">
        <v>44</v>
      </c>
      <c r="C22" s="53" t="s">
        <v>35</v>
      </c>
      <c r="D22" s="56">
        <v>0.9</v>
      </c>
      <c r="E22" s="90"/>
      <c r="F22" s="33">
        <f t="shared" si="0"/>
        <v>0</v>
      </c>
      <c r="G22" s="91"/>
      <c r="J22" s="4"/>
    </row>
    <row r="23" spans="1:7" ht="12.75">
      <c r="A23" s="51" t="s">
        <v>39</v>
      </c>
      <c r="B23" s="55" t="s">
        <v>43</v>
      </c>
      <c r="C23" s="53" t="s">
        <v>35</v>
      </c>
      <c r="D23" s="56">
        <v>0.9</v>
      </c>
      <c r="E23" s="90"/>
      <c r="F23" s="33">
        <f t="shared" si="0"/>
        <v>0</v>
      </c>
      <c r="G23" s="91"/>
    </row>
    <row r="24" spans="1:7" ht="12.75">
      <c r="A24" s="51" t="s">
        <v>40</v>
      </c>
      <c r="B24" s="55" t="s">
        <v>109</v>
      </c>
      <c r="C24" s="53" t="s">
        <v>7</v>
      </c>
      <c r="D24" s="54">
        <v>1</v>
      </c>
      <c r="E24" s="90"/>
      <c r="F24" s="33">
        <f>+E24*D24</f>
        <v>0</v>
      </c>
      <c r="G24" s="91"/>
    </row>
    <row r="25" spans="1:7" ht="12.75">
      <c r="A25" s="51" t="s">
        <v>212</v>
      </c>
      <c r="B25" s="10" t="s">
        <v>176</v>
      </c>
      <c r="C25" s="31" t="s">
        <v>22</v>
      </c>
      <c r="D25" s="38">
        <v>7</v>
      </c>
      <c r="E25" s="90"/>
      <c r="F25" s="33">
        <f>+E25*D25</f>
        <v>0</v>
      </c>
      <c r="G25" s="91"/>
    </row>
    <row r="26" spans="1:12" s="4" customFormat="1" ht="12.75">
      <c r="A26" s="9"/>
      <c r="B26" s="6"/>
      <c r="C26" s="39"/>
      <c r="D26" s="40"/>
      <c r="E26" s="41"/>
      <c r="F26" s="42"/>
      <c r="G26" s="42"/>
      <c r="L26" s="4" t="s">
        <v>107</v>
      </c>
    </row>
    <row r="27" spans="1:7" ht="15">
      <c r="A27" s="72">
        <v>3</v>
      </c>
      <c r="B27" s="73" t="s">
        <v>41</v>
      </c>
      <c r="C27" s="74"/>
      <c r="D27" s="75"/>
      <c r="E27" s="70" t="str">
        <f>E7</f>
        <v>$U</v>
      </c>
      <c r="F27" s="71">
        <f>SUM(F29:F43)</f>
        <v>0</v>
      </c>
      <c r="G27" s="71">
        <f>SUM(G29:G43)</f>
        <v>0</v>
      </c>
    </row>
    <row r="28" spans="3:7" ht="12.75">
      <c r="C28" s="27"/>
      <c r="D28" s="28"/>
      <c r="E28" s="29"/>
      <c r="F28" s="30"/>
      <c r="G28" s="30"/>
    </row>
    <row r="29" spans="1:7" ht="12.75">
      <c r="A29" s="14" t="s">
        <v>9</v>
      </c>
      <c r="B29" s="2" t="s">
        <v>98</v>
      </c>
      <c r="C29" s="31" t="s">
        <v>7</v>
      </c>
      <c r="D29" s="38">
        <v>1</v>
      </c>
      <c r="E29" s="90"/>
      <c r="F29" s="33">
        <f aca="true" t="shared" si="1" ref="F29:F42">+E29*D29</f>
        <v>0</v>
      </c>
      <c r="G29" s="91"/>
    </row>
    <row r="30" spans="1:7" ht="12.75">
      <c r="A30" s="14" t="s">
        <v>18</v>
      </c>
      <c r="B30" s="2" t="s">
        <v>48</v>
      </c>
      <c r="C30" s="31" t="s">
        <v>7</v>
      </c>
      <c r="D30" s="38">
        <v>1</v>
      </c>
      <c r="E30" s="90"/>
      <c r="F30" s="33">
        <f t="shared" si="1"/>
        <v>0</v>
      </c>
      <c r="G30" s="91"/>
    </row>
    <row r="31" spans="1:7" ht="12.75">
      <c r="A31" s="14" t="s">
        <v>23</v>
      </c>
      <c r="B31" s="2" t="s">
        <v>99</v>
      </c>
      <c r="C31" s="31" t="s">
        <v>7</v>
      </c>
      <c r="D31" s="38">
        <v>1</v>
      </c>
      <c r="E31" s="90"/>
      <c r="F31" s="33">
        <f t="shared" si="1"/>
        <v>0</v>
      </c>
      <c r="G31" s="91"/>
    </row>
    <row r="32" spans="1:7" ht="12.75">
      <c r="A32" s="14" t="s">
        <v>26</v>
      </c>
      <c r="B32" s="2" t="s">
        <v>100</v>
      </c>
      <c r="C32" s="31" t="s">
        <v>22</v>
      </c>
      <c r="D32" s="38">
        <v>1</v>
      </c>
      <c r="E32" s="90"/>
      <c r="F32" s="33">
        <f t="shared" si="1"/>
        <v>0</v>
      </c>
      <c r="G32" s="91"/>
    </row>
    <row r="33" spans="1:7" ht="12.75">
      <c r="A33" s="14" t="s">
        <v>115</v>
      </c>
      <c r="B33" s="2" t="s">
        <v>101</v>
      </c>
      <c r="C33" s="31" t="s">
        <v>22</v>
      </c>
      <c r="D33" s="38">
        <v>1</v>
      </c>
      <c r="E33" s="90"/>
      <c r="F33" s="33">
        <f t="shared" si="1"/>
        <v>0</v>
      </c>
      <c r="G33" s="91"/>
    </row>
    <row r="34" spans="1:7" ht="12.75">
      <c r="A34" s="14" t="s">
        <v>116</v>
      </c>
      <c r="B34" s="2" t="s">
        <v>55</v>
      </c>
      <c r="C34" s="31" t="s">
        <v>7</v>
      </c>
      <c r="D34" s="38">
        <v>1</v>
      </c>
      <c r="E34" s="90"/>
      <c r="F34" s="33">
        <f t="shared" si="1"/>
        <v>0</v>
      </c>
      <c r="G34" s="91"/>
    </row>
    <row r="35" spans="1:7" ht="12.75">
      <c r="A35" s="14" t="s">
        <v>117</v>
      </c>
      <c r="B35" s="2" t="s">
        <v>102</v>
      </c>
      <c r="C35" s="31" t="s">
        <v>10</v>
      </c>
      <c r="D35" s="38">
        <v>12</v>
      </c>
      <c r="E35" s="90"/>
      <c r="F35" s="33">
        <f t="shared" si="1"/>
        <v>0</v>
      </c>
      <c r="G35" s="91"/>
    </row>
    <row r="36" spans="1:7" ht="12.75">
      <c r="A36" s="14" t="s">
        <v>118</v>
      </c>
      <c r="B36" s="2" t="s">
        <v>177</v>
      </c>
      <c r="C36" s="31" t="s">
        <v>10</v>
      </c>
      <c r="D36" s="38">
        <v>6</v>
      </c>
      <c r="E36" s="90"/>
      <c r="F36" s="33">
        <f>+E36*D36</f>
        <v>0</v>
      </c>
      <c r="G36" s="91"/>
    </row>
    <row r="37" spans="1:7" ht="12.75">
      <c r="A37" s="14" t="s">
        <v>27</v>
      </c>
      <c r="B37" s="3" t="s">
        <v>103</v>
      </c>
      <c r="C37" s="31" t="s">
        <v>10</v>
      </c>
      <c r="D37" s="38">
        <v>390</v>
      </c>
      <c r="E37" s="90"/>
      <c r="F37" s="33">
        <f t="shared" si="1"/>
        <v>0</v>
      </c>
      <c r="G37" s="91"/>
    </row>
    <row r="38" spans="1:7" ht="12.75">
      <c r="A38" s="14" t="s">
        <v>56</v>
      </c>
      <c r="B38" s="3" t="s">
        <v>95</v>
      </c>
      <c r="C38" s="31" t="s">
        <v>10</v>
      </c>
      <c r="D38" s="38">
        <v>235</v>
      </c>
      <c r="E38" s="90"/>
      <c r="F38" s="33">
        <f t="shared" si="1"/>
        <v>0</v>
      </c>
      <c r="G38" s="91"/>
    </row>
    <row r="39" spans="1:7" ht="12.75">
      <c r="A39" s="14" t="s">
        <v>31</v>
      </c>
      <c r="B39" s="3" t="s">
        <v>104</v>
      </c>
      <c r="C39" s="31" t="s">
        <v>22</v>
      </c>
      <c r="D39" s="38">
        <v>2</v>
      </c>
      <c r="E39" s="90"/>
      <c r="F39" s="33">
        <f t="shared" si="1"/>
        <v>0</v>
      </c>
      <c r="G39" s="91"/>
    </row>
    <row r="40" spans="1:7" ht="12.75">
      <c r="A40" s="14" t="s">
        <v>32</v>
      </c>
      <c r="B40" s="3" t="s">
        <v>136</v>
      </c>
      <c r="C40" s="31" t="s">
        <v>22</v>
      </c>
      <c r="D40" s="38">
        <v>7</v>
      </c>
      <c r="E40" s="90"/>
      <c r="F40" s="33">
        <f>+E40*D40</f>
        <v>0</v>
      </c>
      <c r="G40" s="91"/>
    </row>
    <row r="41" spans="1:7" ht="12.75">
      <c r="A41" s="14" t="s">
        <v>57</v>
      </c>
      <c r="B41" s="3" t="s">
        <v>137</v>
      </c>
      <c r="C41" s="31" t="s">
        <v>22</v>
      </c>
      <c r="D41" s="38">
        <v>2</v>
      </c>
      <c r="E41" s="90"/>
      <c r="F41" s="33">
        <f>+E41*D41</f>
        <v>0</v>
      </c>
      <c r="G41" s="91"/>
    </row>
    <row r="42" spans="1:7" ht="12.75">
      <c r="A42" s="14" t="s">
        <v>58</v>
      </c>
      <c r="B42" s="3" t="s">
        <v>111</v>
      </c>
      <c r="C42" s="31" t="s">
        <v>7</v>
      </c>
      <c r="D42" s="38">
        <v>1</v>
      </c>
      <c r="E42" s="90"/>
      <c r="F42" s="33">
        <f t="shared" si="1"/>
        <v>0</v>
      </c>
      <c r="G42" s="91"/>
    </row>
    <row r="43" spans="1:7" ht="12.75">
      <c r="A43" s="14" t="s">
        <v>178</v>
      </c>
      <c r="B43" s="3" t="s">
        <v>105</v>
      </c>
      <c r="C43" s="31" t="s">
        <v>7</v>
      </c>
      <c r="D43" s="38">
        <v>1</v>
      </c>
      <c r="E43" s="90"/>
      <c r="F43" s="33">
        <f>+E43*D43</f>
        <v>0</v>
      </c>
      <c r="G43" s="91"/>
    </row>
    <row r="44" spans="1:7" s="4" customFormat="1" ht="12.75">
      <c r="A44" s="9"/>
      <c r="B44" s="6" t="s">
        <v>179</v>
      </c>
      <c r="C44" s="39"/>
      <c r="D44" s="40"/>
      <c r="E44" s="41"/>
      <c r="F44" s="42"/>
      <c r="G44" s="42"/>
    </row>
    <row r="45" spans="1:7" ht="15">
      <c r="A45" s="72">
        <v>4</v>
      </c>
      <c r="B45" s="73" t="s">
        <v>63</v>
      </c>
      <c r="C45" s="74"/>
      <c r="D45" s="75"/>
      <c r="E45" s="70" t="str">
        <f>E7</f>
        <v>$U</v>
      </c>
      <c r="F45" s="71">
        <f>SUM(F47:F51)</f>
        <v>0</v>
      </c>
      <c r="G45" s="71">
        <f>SUM(G47:G51)</f>
        <v>0</v>
      </c>
    </row>
    <row r="46" spans="3:7" ht="12.75">
      <c r="C46" s="27"/>
      <c r="D46" s="28"/>
      <c r="E46" s="29"/>
      <c r="F46" s="30"/>
      <c r="G46" s="30"/>
    </row>
    <row r="47" spans="1:7" s="4" customFormat="1" ht="12.75">
      <c r="A47" s="14" t="s">
        <v>59</v>
      </c>
      <c r="B47" s="3" t="s">
        <v>49</v>
      </c>
      <c r="C47" s="43" t="s">
        <v>10</v>
      </c>
      <c r="D47" s="38">
        <v>140</v>
      </c>
      <c r="E47" s="90"/>
      <c r="F47" s="33">
        <f>+E47*D47</f>
        <v>0</v>
      </c>
      <c r="G47" s="91"/>
    </row>
    <row r="48" spans="1:7" s="4" customFormat="1" ht="12.75">
      <c r="A48" s="14" t="s">
        <v>134</v>
      </c>
      <c r="B48" s="3" t="s">
        <v>50</v>
      </c>
      <c r="C48" s="43" t="s">
        <v>11</v>
      </c>
      <c r="D48" s="38">
        <v>60</v>
      </c>
      <c r="E48" s="90"/>
      <c r="F48" s="33">
        <f>+E48*D48</f>
        <v>0</v>
      </c>
      <c r="G48" s="91"/>
    </row>
    <row r="49" spans="1:7" s="4" customFormat="1" ht="12.75">
      <c r="A49" s="14" t="s">
        <v>60</v>
      </c>
      <c r="B49" s="3" t="s">
        <v>119</v>
      </c>
      <c r="C49" s="43" t="s">
        <v>11</v>
      </c>
      <c r="D49" s="38">
        <v>52</v>
      </c>
      <c r="E49" s="90"/>
      <c r="F49" s="33">
        <f>+E49*D49</f>
        <v>0</v>
      </c>
      <c r="G49" s="91"/>
    </row>
    <row r="50" spans="1:7" s="4" customFormat="1" ht="12.75">
      <c r="A50" s="14" t="s">
        <v>61</v>
      </c>
      <c r="B50" s="3" t="s">
        <v>106</v>
      </c>
      <c r="C50" s="43" t="s">
        <v>22</v>
      </c>
      <c r="D50" s="38">
        <v>10</v>
      </c>
      <c r="E50" s="90"/>
      <c r="F50" s="33">
        <f>+E50*D50</f>
        <v>0</v>
      </c>
      <c r="G50" s="91"/>
    </row>
    <row r="51" spans="1:7" ht="12.75">
      <c r="A51" s="14" t="s">
        <v>62</v>
      </c>
      <c r="B51" s="3" t="s">
        <v>120</v>
      </c>
      <c r="C51" s="31" t="s">
        <v>22</v>
      </c>
      <c r="D51" s="38">
        <v>30</v>
      </c>
      <c r="E51" s="90"/>
      <c r="F51" s="33">
        <f>+E51*D51</f>
        <v>0</v>
      </c>
      <c r="G51" s="91"/>
    </row>
    <row r="52" spans="1:7" s="4" customFormat="1" ht="12.75">
      <c r="A52" s="9"/>
      <c r="B52" s="6"/>
      <c r="C52" s="39"/>
      <c r="D52" s="40"/>
      <c r="E52" s="41"/>
      <c r="F52" s="37"/>
      <c r="G52" s="95"/>
    </row>
    <row r="53" spans="1:7" ht="15">
      <c r="A53" s="72">
        <v>5</v>
      </c>
      <c r="B53" s="73" t="s">
        <v>64</v>
      </c>
      <c r="C53" s="74"/>
      <c r="D53" s="75"/>
      <c r="E53" s="70" t="str">
        <f>E7</f>
        <v>$U</v>
      </c>
      <c r="F53" s="71">
        <f>SUM(F55:F59)</f>
        <v>0</v>
      </c>
      <c r="G53" s="71">
        <f>SUM(G55:G59)</f>
        <v>0</v>
      </c>
    </row>
    <row r="54" spans="3:7" ht="12.75">
      <c r="C54" s="27"/>
      <c r="D54" s="28"/>
      <c r="E54" s="29"/>
      <c r="F54" s="30"/>
      <c r="G54" s="30"/>
    </row>
    <row r="55" spans="1:7" ht="12.75">
      <c r="A55" s="14" t="s">
        <v>19</v>
      </c>
      <c r="B55" s="2" t="s">
        <v>121</v>
      </c>
      <c r="C55" s="58" t="s">
        <v>10</v>
      </c>
      <c r="D55" s="59">
        <v>150</v>
      </c>
      <c r="E55" s="90"/>
      <c r="F55" s="96">
        <f>+E55*D55</f>
        <v>0</v>
      </c>
      <c r="G55" s="91"/>
    </row>
    <row r="56" spans="1:7" ht="12.75">
      <c r="A56" s="14" t="s">
        <v>20</v>
      </c>
      <c r="B56" s="2" t="s">
        <v>45</v>
      </c>
      <c r="C56" s="58" t="s">
        <v>10</v>
      </c>
      <c r="D56" s="59">
        <v>30</v>
      </c>
      <c r="E56" s="90"/>
      <c r="F56" s="96">
        <f>+E56*D56</f>
        <v>0</v>
      </c>
      <c r="G56" s="91"/>
    </row>
    <row r="57" spans="1:7" s="4" customFormat="1" ht="12.75">
      <c r="A57" s="14" t="s">
        <v>21</v>
      </c>
      <c r="B57" s="3" t="s">
        <v>138</v>
      </c>
      <c r="C57" s="60" t="s">
        <v>11</v>
      </c>
      <c r="D57" s="59">
        <v>10</v>
      </c>
      <c r="E57" s="90"/>
      <c r="F57" s="96">
        <f>+E57*D57</f>
        <v>0</v>
      </c>
      <c r="G57" s="91"/>
    </row>
    <row r="58" spans="1:7" s="4" customFormat="1" ht="12.75">
      <c r="A58" s="14" t="s">
        <v>122</v>
      </c>
      <c r="B58" s="3" t="s">
        <v>181</v>
      </c>
      <c r="C58" s="60" t="s">
        <v>11</v>
      </c>
      <c r="D58" s="59">
        <v>50</v>
      </c>
      <c r="E58" s="90"/>
      <c r="F58" s="96">
        <f>+E58*D58</f>
        <v>0</v>
      </c>
      <c r="G58" s="91"/>
    </row>
    <row r="59" spans="1:7" s="4" customFormat="1" ht="12.75">
      <c r="A59" s="14" t="s">
        <v>123</v>
      </c>
      <c r="B59" s="3" t="s">
        <v>124</v>
      </c>
      <c r="C59" s="60" t="s">
        <v>11</v>
      </c>
      <c r="D59" s="59">
        <v>8</v>
      </c>
      <c r="E59" s="90"/>
      <c r="F59" s="96">
        <f>+E59*D59</f>
        <v>0</v>
      </c>
      <c r="G59" s="91"/>
    </row>
    <row r="60" spans="1:255" s="5" customFormat="1" ht="12.75">
      <c r="A60" s="9"/>
      <c r="B60" s="6"/>
      <c r="C60" s="34"/>
      <c r="D60" s="35"/>
      <c r="E60" s="36"/>
      <c r="F60" s="37"/>
      <c r="G60" s="37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</row>
    <row r="61" spans="1:7" ht="15">
      <c r="A61" s="72">
        <v>6</v>
      </c>
      <c r="B61" s="73" t="s">
        <v>182</v>
      </c>
      <c r="C61" s="74"/>
      <c r="D61" s="75"/>
      <c r="E61" s="70" t="str">
        <f>E53</f>
        <v>$U</v>
      </c>
      <c r="F61" s="50">
        <f>SUM(F63:F90)</f>
        <v>0</v>
      </c>
      <c r="G61" s="50">
        <f>SUM(G63:G90)</f>
        <v>0</v>
      </c>
    </row>
    <row r="62" spans="1:7" s="4" customFormat="1" ht="15">
      <c r="A62" s="61"/>
      <c r="B62" s="62"/>
      <c r="C62" s="63"/>
      <c r="D62" s="64"/>
      <c r="E62" s="65"/>
      <c r="F62" s="66"/>
      <c r="G62" s="66"/>
    </row>
    <row r="63" spans="1:7" ht="12.75">
      <c r="A63" s="14" t="s">
        <v>15</v>
      </c>
      <c r="B63" s="2" t="s">
        <v>183</v>
      </c>
      <c r="C63" s="31" t="s">
        <v>7</v>
      </c>
      <c r="D63" s="32">
        <v>1</v>
      </c>
      <c r="E63" s="90"/>
      <c r="F63" s="33">
        <f>+E63*D63</f>
        <v>0</v>
      </c>
      <c r="G63" s="91"/>
    </row>
    <row r="64" spans="1:7" ht="12.75">
      <c r="A64" s="14" t="s">
        <v>16</v>
      </c>
      <c r="B64" s="10" t="s">
        <v>184</v>
      </c>
      <c r="C64" s="31" t="s">
        <v>7</v>
      </c>
      <c r="D64" s="38">
        <v>1</v>
      </c>
      <c r="E64" s="90"/>
      <c r="F64" s="33">
        <f>+E64*D64</f>
        <v>0</v>
      </c>
      <c r="G64" s="91"/>
    </row>
    <row r="65" spans="1:7" ht="12.75">
      <c r="A65" s="14" t="s">
        <v>28</v>
      </c>
      <c r="B65" s="10" t="s">
        <v>125</v>
      </c>
      <c r="C65" s="31" t="s">
        <v>7</v>
      </c>
      <c r="D65" s="38">
        <v>1</v>
      </c>
      <c r="E65" s="90"/>
      <c r="F65" s="33">
        <f>+E65*D65</f>
        <v>0</v>
      </c>
      <c r="G65" s="91"/>
    </row>
    <row r="66" spans="1:7" ht="12.75">
      <c r="A66" s="14" t="s">
        <v>74</v>
      </c>
      <c r="B66" s="10" t="s">
        <v>126</v>
      </c>
      <c r="C66" s="31" t="s">
        <v>7</v>
      </c>
      <c r="D66" s="38">
        <v>1</v>
      </c>
      <c r="E66" s="90"/>
      <c r="F66" s="33">
        <f>+E66*D66</f>
        <v>0</v>
      </c>
      <c r="G66" s="91"/>
    </row>
    <row r="67" spans="1:7" ht="12.75">
      <c r="A67" s="14" t="s">
        <v>75</v>
      </c>
      <c r="B67" s="3" t="s">
        <v>127</v>
      </c>
      <c r="C67" s="31" t="s">
        <v>11</v>
      </c>
      <c r="D67" s="32">
        <v>36</v>
      </c>
      <c r="E67" s="90"/>
      <c r="F67" s="33">
        <f aca="true" t="shared" si="2" ref="F67:F76">+E67*D67</f>
        <v>0</v>
      </c>
      <c r="G67" s="91"/>
    </row>
    <row r="68" spans="1:7" ht="12.75">
      <c r="A68" s="14" t="s">
        <v>76</v>
      </c>
      <c r="B68" s="3" t="s">
        <v>185</v>
      </c>
      <c r="C68" s="31" t="s">
        <v>11</v>
      </c>
      <c r="D68" s="32">
        <v>12</v>
      </c>
      <c r="E68" s="90"/>
      <c r="F68" s="33">
        <f t="shared" si="2"/>
        <v>0</v>
      </c>
      <c r="G68" s="91"/>
    </row>
    <row r="69" spans="1:7" s="5" customFormat="1" ht="12.75">
      <c r="A69" s="14" t="s">
        <v>77</v>
      </c>
      <c r="B69" s="3" t="s">
        <v>186</v>
      </c>
      <c r="C69" s="31" t="s">
        <v>11</v>
      </c>
      <c r="D69" s="32">
        <v>18</v>
      </c>
      <c r="E69" s="90"/>
      <c r="F69" s="33">
        <f t="shared" si="2"/>
        <v>0</v>
      </c>
      <c r="G69" s="91"/>
    </row>
    <row r="70" spans="1:7" s="5" customFormat="1" ht="12.75">
      <c r="A70" s="14" t="s">
        <v>78</v>
      </c>
      <c r="B70" s="3" t="s">
        <v>128</v>
      </c>
      <c r="C70" s="31" t="s">
        <v>11</v>
      </c>
      <c r="D70" s="32">
        <v>200</v>
      </c>
      <c r="E70" s="90"/>
      <c r="F70" s="33">
        <f t="shared" si="2"/>
        <v>0</v>
      </c>
      <c r="G70" s="91"/>
    </row>
    <row r="71" spans="1:7" s="5" customFormat="1" ht="12.75">
      <c r="A71" s="14" t="s">
        <v>79</v>
      </c>
      <c r="B71" s="3" t="s">
        <v>129</v>
      </c>
      <c r="C71" s="31" t="s">
        <v>11</v>
      </c>
      <c r="D71" s="32">
        <v>350</v>
      </c>
      <c r="E71" s="90"/>
      <c r="F71" s="33">
        <f t="shared" si="2"/>
        <v>0</v>
      </c>
      <c r="G71" s="91"/>
    </row>
    <row r="72" spans="1:7" ht="12.75">
      <c r="A72" s="14" t="s">
        <v>80</v>
      </c>
      <c r="B72" s="2" t="s">
        <v>187</v>
      </c>
      <c r="C72" s="31" t="s">
        <v>7</v>
      </c>
      <c r="D72" s="32">
        <v>1</v>
      </c>
      <c r="E72" s="90"/>
      <c r="F72" s="33">
        <f t="shared" si="2"/>
        <v>0</v>
      </c>
      <c r="G72" s="91"/>
    </row>
    <row r="73" spans="1:7" ht="12.75">
      <c r="A73" s="14" t="s">
        <v>81</v>
      </c>
      <c r="B73" s="2" t="s">
        <v>188</v>
      </c>
      <c r="C73" s="31" t="s">
        <v>7</v>
      </c>
      <c r="D73" s="32">
        <v>1</v>
      </c>
      <c r="E73" s="90"/>
      <c r="F73" s="33">
        <f t="shared" si="2"/>
        <v>0</v>
      </c>
      <c r="G73" s="91"/>
    </row>
    <row r="74" spans="1:7" ht="12.75">
      <c r="A74" s="14" t="s">
        <v>82</v>
      </c>
      <c r="B74" s="2" t="s">
        <v>189</v>
      </c>
      <c r="C74" s="31" t="s">
        <v>7</v>
      </c>
      <c r="D74" s="32">
        <v>1</v>
      </c>
      <c r="E74" s="90"/>
      <c r="F74" s="33">
        <f>+E74*D74</f>
        <v>0</v>
      </c>
      <c r="G74" s="91"/>
    </row>
    <row r="75" spans="1:7" s="5" customFormat="1" ht="12.75">
      <c r="A75" s="14" t="s">
        <v>82</v>
      </c>
      <c r="B75" s="3" t="s">
        <v>190</v>
      </c>
      <c r="C75" s="31" t="s">
        <v>7</v>
      </c>
      <c r="D75" s="32">
        <v>1</v>
      </c>
      <c r="E75" s="90"/>
      <c r="F75" s="33">
        <f t="shared" si="2"/>
        <v>0</v>
      </c>
      <c r="G75" s="91"/>
    </row>
    <row r="76" spans="1:7" ht="12.75">
      <c r="A76" s="14" t="s">
        <v>83</v>
      </c>
      <c r="B76" s="3" t="s">
        <v>130</v>
      </c>
      <c r="C76" s="31" t="s">
        <v>22</v>
      </c>
      <c r="D76" s="32">
        <v>52</v>
      </c>
      <c r="E76" s="90"/>
      <c r="F76" s="33">
        <f t="shared" si="2"/>
        <v>0</v>
      </c>
      <c r="G76" s="91"/>
    </row>
    <row r="77" spans="1:7" ht="12.75">
      <c r="A77" s="14" t="s">
        <v>84</v>
      </c>
      <c r="B77" s="3" t="s">
        <v>131</v>
      </c>
      <c r="C77" s="31" t="s">
        <v>22</v>
      </c>
      <c r="D77" s="32">
        <v>9</v>
      </c>
      <c r="E77" s="90"/>
      <c r="F77" s="33">
        <f>+E77*D77</f>
        <v>0</v>
      </c>
      <c r="G77" s="91"/>
    </row>
    <row r="78" spans="1:7" ht="12.75">
      <c r="A78" s="14" t="s">
        <v>85</v>
      </c>
      <c r="B78" s="3" t="s">
        <v>191</v>
      </c>
      <c r="C78" s="31" t="s">
        <v>22</v>
      </c>
      <c r="D78" s="32">
        <v>20</v>
      </c>
      <c r="E78" s="90"/>
      <c r="F78" s="33">
        <f aca="true" t="shared" si="3" ref="F78:F90">+E78*D78</f>
        <v>0</v>
      </c>
      <c r="G78" s="91"/>
    </row>
    <row r="79" spans="1:7" ht="12.75">
      <c r="A79" s="14" t="s">
        <v>86</v>
      </c>
      <c r="B79" s="3" t="s">
        <v>132</v>
      </c>
      <c r="C79" s="31" t="s">
        <v>22</v>
      </c>
      <c r="D79" s="32">
        <v>20</v>
      </c>
      <c r="E79" s="90"/>
      <c r="F79" s="33">
        <f t="shared" si="3"/>
        <v>0</v>
      </c>
      <c r="G79" s="91"/>
    </row>
    <row r="80" spans="1:7" ht="12.75">
      <c r="A80" s="14" t="s">
        <v>87</v>
      </c>
      <c r="B80" s="3" t="s">
        <v>133</v>
      </c>
      <c r="C80" s="31" t="s">
        <v>22</v>
      </c>
      <c r="D80" s="32">
        <v>52</v>
      </c>
      <c r="E80" s="90"/>
      <c r="F80" s="33">
        <f t="shared" si="3"/>
        <v>0</v>
      </c>
      <c r="G80" s="91"/>
    </row>
    <row r="81" spans="1:7" ht="12.75">
      <c r="A81" s="14" t="s">
        <v>88</v>
      </c>
      <c r="B81" s="3" t="s">
        <v>192</v>
      </c>
      <c r="C81" s="31" t="s">
        <v>22</v>
      </c>
      <c r="D81" s="32">
        <v>21</v>
      </c>
      <c r="E81" s="90"/>
      <c r="F81" s="33">
        <f t="shared" si="3"/>
        <v>0</v>
      </c>
      <c r="G81" s="91"/>
    </row>
    <row r="82" spans="1:7" ht="12.75">
      <c r="A82" s="14" t="s">
        <v>89</v>
      </c>
      <c r="B82" s="3" t="s">
        <v>193</v>
      </c>
      <c r="C82" s="31" t="s">
        <v>22</v>
      </c>
      <c r="D82" s="32">
        <v>15</v>
      </c>
      <c r="E82" s="90"/>
      <c r="F82" s="33">
        <f t="shared" si="3"/>
        <v>0</v>
      </c>
      <c r="G82" s="91"/>
    </row>
    <row r="83" spans="1:7" ht="12.75">
      <c r="A83" s="14" t="s">
        <v>90</v>
      </c>
      <c r="B83" s="3" t="s">
        <v>194</v>
      </c>
      <c r="C83" s="31" t="s">
        <v>22</v>
      </c>
      <c r="D83" s="32">
        <v>12</v>
      </c>
      <c r="E83" s="90"/>
      <c r="F83" s="33">
        <f t="shared" si="3"/>
        <v>0</v>
      </c>
      <c r="G83" s="91"/>
    </row>
    <row r="84" spans="1:7" ht="12.75">
      <c r="A84" s="14" t="s">
        <v>91</v>
      </c>
      <c r="B84" s="3" t="s">
        <v>195</v>
      </c>
      <c r="C84" s="31" t="s">
        <v>22</v>
      </c>
      <c r="D84" s="32">
        <v>10</v>
      </c>
      <c r="E84" s="90"/>
      <c r="F84" s="33">
        <f t="shared" si="3"/>
        <v>0</v>
      </c>
      <c r="G84" s="91"/>
    </row>
    <row r="85" spans="1:7" s="5" customFormat="1" ht="12.75">
      <c r="A85" s="14" t="s">
        <v>92</v>
      </c>
      <c r="B85" s="3" t="s">
        <v>51</v>
      </c>
      <c r="C85" s="31" t="s">
        <v>11</v>
      </c>
      <c r="D85" s="32">
        <v>9</v>
      </c>
      <c r="E85" s="90"/>
      <c r="F85" s="33">
        <f t="shared" si="3"/>
        <v>0</v>
      </c>
      <c r="G85" s="91"/>
    </row>
    <row r="86" spans="1:7" s="5" customFormat="1" ht="12.75">
      <c r="A86" s="14" t="s">
        <v>93</v>
      </c>
      <c r="B86" s="3" t="s">
        <v>52</v>
      </c>
      <c r="C86" s="31" t="s">
        <v>11</v>
      </c>
      <c r="D86" s="32">
        <v>12</v>
      </c>
      <c r="E86" s="90"/>
      <c r="F86" s="33">
        <f t="shared" si="3"/>
        <v>0</v>
      </c>
      <c r="G86" s="91"/>
    </row>
    <row r="87" spans="1:7" s="5" customFormat="1" ht="12.75">
      <c r="A87" s="14" t="s">
        <v>94</v>
      </c>
      <c r="B87" s="3" t="s">
        <v>53</v>
      </c>
      <c r="C87" s="31" t="s">
        <v>11</v>
      </c>
      <c r="D87" s="32">
        <v>18</v>
      </c>
      <c r="E87" s="90"/>
      <c r="F87" s="33">
        <f t="shared" si="3"/>
        <v>0</v>
      </c>
      <c r="G87" s="91"/>
    </row>
    <row r="88" spans="1:255" ht="12.75">
      <c r="A88" s="14" t="s">
        <v>139</v>
      </c>
      <c r="B88" s="8" t="s">
        <v>142</v>
      </c>
      <c r="C88" s="31" t="s">
        <v>22</v>
      </c>
      <c r="D88" s="32">
        <v>10</v>
      </c>
      <c r="E88" s="90"/>
      <c r="F88" s="33">
        <f t="shared" si="3"/>
        <v>0</v>
      </c>
      <c r="G88" s="91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</row>
    <row r="89" spans="1:255" ht="12.75">
      <c r="A89" s="14" t="s">
        <v>140</v>
      </c>
      <c r="B89" s="8" t="s">
        <v>196</v>
      </c>
      <c r="C89" s="31" t="s">
        <v>22</v>
      </c>
      <c r="D89" s="32">
        <v>3</v>
      </c>
      <c r="E89" s="90"/>
      <c r="F89" s="33">
        <f t="shared" si="3"/>
        <v>0</v>
      </c>
      <c r="G89" s="91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</row>
    <row r="90" spans="1:255" ht="12.75">
      <c r="A90" s="14" t="s">
        <v>180</v>
      </c>
      <c r="B90" s="8" t="s">
        <v>197</v>
      </c>
      <c r="C90" s="31" t="s">
        <v>7</v>
      </c>
      <c r="D90" s="32">
        <v>1</v>
      </c>
      <c r="E90" s="90"/>
      <c r="F90" s="33">
        <f t="shared" si="3"/>
        <v>0</v>
      </c>
      <c r="G90" s="91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</row>
    <row r="91" spans="1:7" s="6" customFormat="1" ht="12.75">
      <c r="A91" s="9"/>
      <c r="C91" s="39"/>
      <c r="D91" s="40"/>
      <c r="E91" s="41"/>
      <c r="F91" s="42"/>
      <c r="G91" s="42"/>
    </row>
    <row r="92" spans="1:7" ht="15">
      <c r="A92" s="72">
        <v>7</v>
      </c>
      <c r="B92" s="73" t="s">
        <v>141</v>
      </c>
      <c r="C92" s="74"/>
      <c r="D92" s="75"/>
      <c r="E92" s="70">
        <f>E69</f>
        <v>0</v>
      </c>
      <c r="F92" s="50">
        <f>SUM(F94)</f>
        <v>359305</v>
      </c>
      <c r="G92" s="50">
        <f>SUM(G94)</f>
        <v>16800</v>
      </c>
    </row>
    <row r="93" spans="1:7" s="4" customFormat="1" ht="12" customHeight="1">
      <c r="A93" s="61"/>
      <c r="B93" s="62"/>
      <c r="C93" s="63"/>
      <c r="D93" s="64"/>
      <c r="E93" s="65"/>
      <c r="F93" s="66"/>
      <c r="G93" s="66"/>
    </row>
    <row r="94" spans="1:7" ht="12.75">
      <c r="A94" s="14" t="s">
        <v>15</v>
      </c>
      <c r="B94" s="3" t="s">
        <v>33</v>
      </c>
      <c r="C94" s="31" t="s">
        <v>7</v>
      </c>
      <c r="D94" s="32">
        <v>1</v>
      </c>
      <c r="E94" s="90">
        <v>359305</v>
      </c>
      <c r="F94" s="33">
        <f>+E94*D94</f>
        <v>359305</v>
      </c>
      <c r="G94" s="94">
        <v>16800</v>
      </c>
    </row>
    <row r="95" spans="1:7" s="6" customFormat="1" ht="11.25" customHeight="1">
      <c r="A95" s="9"/>
      <c r="C95" s="39"/>
      <c r="D95" s="40"/>
      <c r="E95" s="41"/>
      <c r="G95" s="42"/>
    </row>
    <row r="96" spans="1:7" ht="15">
      <c r="A96" s="72">
        <v>8</v>
      </c>
      <c r="B96" s="73" t="s">
        <v>54</v>
      </c>
      <c r="C96" s="74"/>
      <c r="D96" s="75"/>
      <c r="E96" s="70" t="str">
        <f>E7</f>
        <v>$U</v>
      </c>
      <c r="F96" s="71">
        <f>SUM(F98:F115)</f>
        <v>0</v>
      </c>
      <c r="G96" s="71">
        <f>SUM(G98:G115)</f>
        <v>0</v>
      </c>
    </row>
    <row r="97" spans="3:7" ht="12.75">
      <c r="C97" s="27"/>
      <c r="D97" s="28"/>
      <c r="E97" s="29"/>
      <c r="F97" s="30"/>
      <c r="G97" s="30"/>
    </row>
    <row r="98" spans="1:7" s="4" customFormat="1" ht="12.75">
      <c r="A98" s="14" t="s">
        <v>65</v>
      </c>
      <c r="B98" s="2" t="s">
        <v>208</v>
      </c>
      <c r="C98" s="43" t="s">
        <v>22</v>
      </c>
      <c r="D98" s="38">
        <v>1</v>
      </c>
      <c r="E98" s="90"/>
      <c r="F98" s="33">
        <f aca="true" t="shared" si="4" ref="F98:F105">+E98*D98</f>
        <v>0</v>
      </c>
      <c r="G98" s="94"/>
    </row>
    <row r="99" spans="1:7" s="4" customFormat="1" ht="12.75">
      <c r="A99" s="14" t="s">
        <v>66</v>
      </c>
      <c r="B99" s="2" t="s">
        <v>143</v>
      </c>
      <c r="C99" s="43" t="s">
        <v>22</v>
      </c>
      <c r="D99" s="38">
        <v>1</v>
      </c>
      <c r="E99" s="90"/>
      <c r="F99" s="33">
        <f t="shared" si="4"/>
        <v>0</v>
      </c>
      <c r="G99" s="94"/>
    </row>
    <row r="100" spans="1:7" s="4" customFormat="1" ht="12.75">
      <c r="A100" s="14" t="s">
        <v>67</v>
      </c>
      <c r="B100" s="2" t="s">
        <v>144</v>
      </c>
      <c r="C100" s="43" t="s">
        <v>22</v>
      </c>
      <c r="D100" s="38">
        <v>1</v>
      </c>
      <c r="E100" s="90"/>
      <c r="F100" s="33">
        <f t="shared" si="4"/>
        <v>0</v>
      </c>
      <c r="G100" s="94"/>
    </row>
    <row r="101" spans="1:7" s="4" customFormat="1" ht="12.75">
      <c r="A101" s="14" t="s">
        <v>68</v>
      </c>
      <c r="B101" s="2" t="s">
        <v>145</v>
      </c>
      <c r="C101" s="43" t="s">
        <v>22</v>
      </c>
      <c r="D101" s="38">
        <v>1</v>
      </c>
      <c r="E101" s="90"/>
      <c r="F101" s="33">
        <f t="shared" si="4"/>
        <v>0</v>
      </c>
      <c r="G101" s="94"/>
    </row>
    <row r="102" spans="1:7" s="4" customFormat="1" ht="12.75">
      <c r="A102" s="14" t="s">
        <v>69</v>
      </c>
      <c r="B102" s="2" t="s">
        <v>198</v>
      </c>
      <c r="C102" s="43" t="s">
        <v>22</v>
      </c>
      <c r="D102" s="38">
        <v>1</v>
      </c>
      <c r="E102" s="90"/>
      <c r="F102" s="33">
        <f t="shared" si="4"/>
        <v>0</v>
      </c>
      <c r="G102" s="94"/>
    </row>
    <row r="103" spans="1:7" s="4" customFormat="1" ht="12.75">
      <c r="A103" s="14" t="s">
        <v>70</v>
      </c>
      <c r="B103" s="2" t="s">
        <v>146</v>
      </c>
      <c r="C103" s="43" t="s">
        <v>22</v>
      </c>
      <c r="D103" s="38">
        <v>1</v>
      </c>
      <c r="E103" s="90"/>
      <c r="F103" s="33">
        <f t="shared" si="4"/>
        <v>0</v>
      </c>
      <c r="G103" s="94"/>
    </row>
    <row r="104" spans="1:7" s="4" customFormat="1" ht="12.75">
      <c r="A104" s="14" t="s">
        <v>71</v>
      </c>
      <c r="B104" s="2" t="s">
        <v>147</v>
      </c>
      <c r="C104" s="43" t="s">
        <v>22</v>
      </c>
      <c r="D104" s="38">
        <v>1</v>
      </c>
      <c r="E104" s="90"/>
      <c r="F104" s="33">
        <f t="shared" si="4"/>
        <v>0</v>
      </c>
      <c r="G104" s="94"/>
    </row>
    <row r="105" spans="1:7" s="4" customFormat="1" ht="12.75">
      <c r="A105" s="14" t="s">
        <v>72</v>
      </c>
      <c r="B105" s="2" t="s">
        <v>148</v>
      </c>
      <c r="C105" s="43" t="s">
        <v>22</v>
      </c>
      <c r="D105" s="38">
        <v>1</v>
      </c>
      <c r="E105" s="90"/>
      <c r="F105" s="33">
        <f t="shared" si="4"/>
        <v>0</v>
      </c>
      <c r="G105" s="94"/>
    </row>
    <row r="106" spans="1:7" ht="12.75">
      <c r="A106" s="14" t="s">
        <v>73</v>
      </c>
      <c r="B106" s="2" t="s">
        <v>149</v>
      </c>
      <c r="C106" s="31" t="s">
        <v>22</v>
      </c>
      <c r="D106" s="38">
        <v>1</v>
      </c>
      <c r="E106" s="90"/>
      <c r="F106" s="33">
        <f>+E106*D106</f>
        <v>0</v>
      </c>
      <c r="G106" s="94"/>
    </row>
    <row r="107" spans="1:7" s="4" customFormat="1" ht="12.75">
      <c r="A107" s="14" t="s">
        <v>159</v>
      </c>
      <c r="B107" s="2" t="s">
        <v>150</v>
      </c>
      <c r="C107" s="43" t="s">
        <v>22</v>
      </c>
      <c r="D107" s="38">
        <v>1</v>
      </c>
      <c r="E107" s="90"/>
      <c r="F107" s="33">
        <f>+E107*D107</f>
        <v>0</v>
      </c>
      <c r="G107" s="91"/>
    </row>
    <row r="108" spans="1:7" s="4" customFormat="1" ht="12.75">
      <c r="A108" s="14" t="s">
        <v>160</v>
      </c>
      <c r="B108" s="2" t="s">
        <v>151</v>
      </c>
      <c r="C108" s="43" t="s">
        <v>22</v>
      </c>
      <c r="D108" s="38">
        <v>1</v>
      </c>
      <c r="E108" s="90"/>
      <c r="F108" s="33">
        <f aca="true" t="shared" si="5" ref="F108:F114">+E108*D108</f>
        <v>0</v>
      </c>
      <c r="G108" s="91"/>
    </row>
    <row r="109" spans="1:7" s="4" customFormat="1" ht="12.75">
      <c r="A109" s="14" t="s">
        <v>161</v>
      </c>
      <c r="B109" s="2" t="s">
        <v>152</v>
      </c>
      <c r="C109" s="43" t="s">
        <v>22</v>
      </c>
      <c r="D109" s="38">
        <v>1</v>
      </c>
      <c r="E109" s="90"/>
      <c r="F109" s="33">
        <f t="shared" si="5"/>
        <v>0</v>
      </c>
      <c r="G109" s="91"/>
    </row>
    <row r="110" spans="1:7" s="4" customFormat="1" ht="12.75">
      <c r="A110" s="14" t="s">
        <v>162</v>
      </c>
      <c r="B110" s="2" t="s">
        <v>153</v>
      </c>
      <c r="C110" s="43" t="s">
        <v>22</v>
      </c>
      <c r="D110" s="38">
        <v>1</v>
      </c>
      <c r="E110" s="90"/>
      <c r="F110" s="33">
        <f t="shared" si="5"/>
        <v>0</v>
      </c>
      <c r="G110" s="91"/>
    </row>
    <row r="111" spans="1:7" s="4" customFormat="1" ht="12.75">
      <c r="A111" s="14" t="s">
        <v>163</v>
      </c>
      <c r="B111" s="2" t="s">
        <v>154</v>
      </c>
      <c r="C111" s="43" t="s">
        <v>22</v>
      </c>
      <c r="D111" s="38">
        <v>1</v>
      </c>
      <c r="E111" s="90"/>
      <c r="F111" s="33">
        <f t="shared" si="5"/>
        <v>0</v>
      </c>
      <c r="G111" s="91"/>
    </row>
    <row r="112" spans="1:7" s="4" customFormat="1" ht="12.75">
      <c r="A112" s="14" t="s">
        <v>164</v>
      </c>
      <c r="B112" s="2" t="s">
        <v>155</v>
      </c>
      <c r="C112" s="43" t="s">
        <v>22</v>
      </c>
      <c r="D112" s="38">
        <v>1</v>
      </c>
      <c r="E112" s="90"/>
      <c r="F112" s="33">
        <f t="shared" si="5"/>
        <v>0</v>
      </c>
      <c r="G112" s="91"/>
    </row>
    <row r="113" spans="1:7" s="4" customFormat="1" ht="12.75">
      <c r="A113" s="14" t="s">
        <v>165</v>
      </c>
      <c r="B113" s="2" t="s">
        <v>156</v>
      </c>
      <c r="C113" s="43" t="s">
        <v>22</v>
      </c>
      <c r="D113" s="38">
        <v>1</v>
      </c>
      <c r="E113" s="90"/>
      <c r="F113" s="33">
        <f t="shared" si="5"/>
        <v>0</v>
      </c>
      <c r="G113" s="91"/>
    </row>
    <row r="114" spans="1:7" s="4" customFormat="1" ht="12.75">
      <c r="A114" s="14" t="s">
        <v>166</v>
      </c>
      <c r="B114" s="2" t="s">
        <v>157</v>
      </c>
      <c r="C114" s="43" t="s">
        <v>22</v>
      </c>
      <c r="D114" s="38">
        <v>1</v>
      </c>
      <c r="E114" s="90"/>
      <c r="F114" s="33">
        <f t="shared" si="5"/>
        <v>0</v>
      </c>
      <c r="G114" s="91"/>
    </row>
    <row r="115" spans="1:7" ht="12.75">
      <c r="A115" s="14" t="s">
        <v>167</v>
      </c>
      <c r="B115" s="2" t="s">
        <v>158</v>
      </c>
      <c r="C115" s="31" t="s">
        <v>22</v>
      </c>
      <c r="D115" s="38">
        <v>1</v>
      </c>
      <c r="E115" s="90"/>
      <c r="F115" s="33">
        <f>+E115*D115</f>
        <v>0</v>
      </c>
      <c r="G115" s="91"/>
    </row>
    <row r="116" spans="1:7" ht="12.75">
      <c r="A116" s="9"/>
      <c r="B116" s="5"/>
      <c r="C116" s="34"/>
      <c r="D116" s="40"/>
      <c r="E116" s="41"/>
      <c r="F116" s="37"/>
      <c r="G116" s="37"/>
    </row>
    <row r="117" spans="1:7" ht="15">
      <c r="A117" s="72">
        <v>9</v>
      </c>
      <c r="B117" s="73" t="s">
        <v>47</v>
      </c>
      <c r="C117" s="74"/>
      <c r="D117" s="75"/>
      <c r="E117" s="70" t="str">
        <f>E7</f>
        <v>$U</v>
      </c>
      <c r="F117" s="71">
        <f>SUM(F119:F125)</f>
        <v>0</v>
      </c>
      <c r="G117" s="71">
        <f>SUM(G119:G125)</f>
        <v>0</v>
      </c>
    </row>
    <row r="118" spans="3:7" ht="12.75">
      <c r="C118" s="27"/>
      <c r="D118" s="28"/>
      <c r="E118" s="29"/>
      <c r="F118" s="30"/>
      <c r="G118" s="30"/>
    </row>
    <row r="119" spans="1:7" s="4" customFormat="1" ht="12.75">
      <c r="A119" s="14" t="s">
        <v>168</v>
      </c>
      <c r="B119" s="2" t="s">
        <v>202</v>
      </c>
      <c r="C119" s="43" t="s">
        <v>22</v>
      </c>
      <c r="D119" s="38">
        <v>2</v>
      </c>
      <c r="E119" s="90"/>
      <c r="F119" s="33">
        <f aca="true" t="shared" si="6" ref="F119:F125">+E119*D119</f>
        <v>0</v>
      </c>
      <c r="G119" s="91"/>
    </row>
    <row r="120" spans="1:7" s="4" customFormat="1" ht="12.75">
      <c r="A120" s="14" t="s">
        <v>169</v>
      </c>
      <c r="B120" s="2" t="s">
        <v>205</v>
      </c>
      <c r="C120" s="43" t="s">
        <v>22</v>
      </c>
      <c r="D120" s="38">
        <v>2</v>
      </c>
      <c r="E120" s="90"/>
      <c r="F120" s="33">
        <f>+E120*D120</f>
        <v>0</v>
      </c>
      <c r="G120" s="91"/>
    </row>
    <row r="121" spans="1:7" s="4" customFormat="1" ht="12.75">
      <c r="A121" s="14" t="s">
        <v>170</v>
      </c>
      <c r="B121" s="2" t="s">
        <v>207</v>
      </c>
      <c r="C121" s="43" t="s">
        <v>22</v>
      </c>
      <c r="D121" s="38">
        <v>1</v>
      </c>
      <c r="E121" s="90"/>
      <c r="F121" s="33">
        <f t="shared" si="6"/>
        <v>0</v>
      </c>
      <c r="G121" s="94"/>
    </row>
    <row r="122" spans="1:7" s="4" customFormat="1" ht="12.75">
      <c r="A122" s="14" t="s">
        <v>171</v>
      </c>
      <c r="B122" s="2" t="s">
        <v>203</v>
      </c>
      <c r="C122" s="43" t="s">
        <v>22</v>
      </c>
      <c r="D122" s="38">
        <v>1</v>
      </c>
      <c r="E122" s="90"/>
      <c r="F122" s="33">
        <f t="shared" si="6"/>
        <v>0</v>
      </c>
      <c r="G122" s="91"/>
    </row>
    <row r="123" spans="1:7" ht="12.75">
      <c r="A123" s="14" t="s">
        <v>172</v>
      </c>
      <c r="B123" s="2" t="s">
        <v>204</v>
      </c>
      <c r="C123" s="31" t="s">
        <v>22</v>
      </c>
      <c r="D123" s="38">
        <v>1</v>
      </c>
      <c r="E123" s="90"/>
      <c r="F123" s="33">
        <f t="shared" si="6"/>
        <v>0</v>
      </c>
      <c r="G123" s="91"/>
    </row>
    <row r="124" spans="1:7" ht="12.75">
      <c r="A124" s="14" t="s">
        <v>173</v>
      </c>
      <c r="B124" s="3" t="s">
        <v>206</v>
      </c>
      <c r="C124" s="31" t="s">
        <v>22</v>
      </c>
      <c r="D124" s="38">
        <v>2</v>
      </c>
      <c r="E124" s="90"/>
      <c r="F124" s="33">
        <f t="shared" si="6"/>
        <v>0</v>
      </c>
      <c r="G124" s="91"/>
    </row>
    <row r="125" spans="1:7" ht="12.75">
      <c r="A125" s="14" t="s">
        <v>174</v>
      </c>
      <c r="B125" s="3" t="s">
        <v>42</v>
      </c>
      <c r="C125" s="44" t="s">
        <v>22</v>
      </c>
      <c r="D125" s="38">
        <v>1</v>
      </c>
      <c r="E125" s="90"/>
      <c r="F125" s="33">
        <f t="shared" si="6"/>
        <v>0</v>
      </c>
      <c r="G125" s="94"/>
    </row>
    <row r="126" spans="1:7" s="5" customFormat="1" ht="16.5" customHeight="1">
      <c r="A126" s="9"/>
      <c r="B126" s="11"/>
      <c r="C126" s="34"/>
      <c r="D126" s="35"/>
      <c r="E126" s="36"/>
      <c r="F126" s="37"/>
      <c r="G126" s="37"/>
    </row>
    <row r="127" spans="6:7" ht="15">
      <c r="F127" s="57"/>
      <c r="G127" s="57"/>
    </row>
    <row r="128" spans="1:7" s="4" customFormat="1" ht="12.75">
      <c r="A128" s="9"/>
      <c r="B128" s="11"/>
      <c r="C128" s="67"/>
      <c r="D128" s="20"/>
      <c r="E128" s="21"/>
      <c r="F128" s="42"/>
      <c r="G128" s="42"/>
    </row>
    <row r="129" spans="1:7" s="4" customFormat="1" ht="13.5" thickBot="1">
      <c r="A129" s="9"/>
      <c r="B129" s="11"/>
      <c r="C129" s="67"/>
      <c r="D129" s="20"/>
      <c r="E129" s="21"/>
      <c r="F129" s="42"/>
      <c r="G129" s="42"/>
    </row>
    <row r="130" spans="1:7" s="15" customFormat="1" ht="15" customHeight="1" thickBot="1">
      <c r="A130" s="99" t="s">
        <v>5</v>
      </c>
      <c r="B130" s="100"/>
      <c r="C130" s="118"/>
      <c r="D130" s="118"/>
      <c r="E130" s="119">
        <f>F7+F14+F27+F45+F53+F61+F92+F96+F117</f>
        <v>384097.045</v>
      </c>
      <c r="F130" s="120"/>
      <c r="G130" s="23"/>
    </row>
    <row r="131" spans="1:7" s="15" customFormat="1" ht="15.75" thickBot="1">
      <c r="A131" s="99" t="s">
        <v>12</v>
      </c>
      <c r="B131" s="100"/>
      <c r="C131" s="101"/>
      <c r="D131" s="101"/>
      <c r="E131" s="102">
        <f>+E130*22%</f>
        <v>84501.3499</v>
      </c>
      <c r="F131" s="103"/>
      <c r="G131" s="23"/>
    </row>
    <row r="132" spans="1:7" s="15" customFormat="1" ht="15.75" thickBot="1">
      <c r="A132" s="108" t="s">
        <v>13</v>
      </c>
      <c r="B132" s="100"/>
      <c r="C132" s="109"/>
      <c r="D132" s="109"/>
      <c r="E132" s="110">
        <f>+E131+E130</f>
        <v>468598.39489999996</v>
      </c>
      <c r="F132" s="111"/>
      <c r="G132" s="23"/>
    </row>
    <row r="133" spans="1:7" s="15" customFormat="1" ht="15.75" thickBot="1">
      <c r="A133" s="19"/>
      <c r="B133" s="19"/>
      <c r="C133" s="16"/>
      <c r="D133" s="17"/>
      <c r="E133" s="18"/>
      <c r="F133" s="24"/>
      <c r="G133" s="25"/>
    </row>
    <row r="134" spans="1:7" s="15" customFormat="1" ht="15.75" thickBot="1">
      <c r="A134" s="112" t="s">
        <v>14</v>
      </c>
      <c r="B134" s="113"/>
      <c r="C134" s="114"/>
      <c r="D134" s="114"/>
      <c r="E134" s="97">
        <f>G7+G14+G27+G45+G53+G61+G92+G96+G117</f>
        <v>23088</v>
      </c>
      <c r="F134" s="98"/>
      <c r="G134" s="23"/>
    </row>
    <row r="135" spans="1:6" ht="15.75" thickBot="1">
      <c r="A135" s="104" t="s">
        <v>175</v>
      </c>
      <c r="B135" s="105"/>
      <c r="C135" s="48"/>
      <c r="D135" s="49"/>
      <c r="E135" s="106">
        <f>E134*0.714</f>
        <v>16484.832</v>
      </c>
      <c r="F135" s="107"/>
    </row>
  </sheetData>
  <sheetProtection password="9B7F" sheet="1" objects="1" scenarios="1" selectLockedCells="1"/>
  <mergeCells count="16">
    <mergeCell ref="A1:G1"/>
    <mergeCell ref="A3:G3"/>
    <mergeCell ref="A130:B130"/>
    <mergeCell ref="C130:D130"/>
    <mergeCell ref="E130:F130"/>
    <mergeCell ref="A135:B135"/>
    <mergeCell ref="E135:F135"/>
    <mergeCell ref="A132:B132"/>
    <mergeCell ref="C132:D132"/>
    <mergeCell ref="E132:F132"/>
    <mergeCell ref="A134:B134"/>
    <mergeCell ref="C134:D134"/>
    <mergeCell ref="E134:F134"/>
    <mergeCell ref="A131:B131"/>
    <mergeCell ref="C131:D131"/>
    <mergeCell ref="E131:F131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5"/>
  <sheetViews>
    <sheetView zoomScale="80" zoomScaleNormal="80" zoomScalePageLayoutView="0" workbookViewId="0" topLeftCell="A1">
      <pane ySplit="5" topLeftCell="BM108" activePane="bottomLeft" state="frozen"/>
      <selection pane="topLeft" activeCell="A1" sqref="A1"/>
      <selection pane="bottomLeft" activeCell="G119" sqref="G119"/>
    </sheetView>
  </sheetViews>
  <sheetFormatPr defaultColWidth="11.421875" defaultRowHeight="12.75"/>
  <cols>
    <col min="1" max="1" width="5.8515625" style="1" customWidth="1"/>
    <col min="2" max="2" width="121.421875" style="0" bestFit="1" customWidth="1"/>
    <col min="3" max="3" width="6.00390625" style="1" customWidth="1"/>
    <col min="4" max="4" width="7.7109375" style="13" bestFit="1" customWidth="1"/>
    <col min="5" max="5" width="13.28125" style="12" bestFit="1" customWidth="1"/>
    <col min="6" max="6" width="14.57421875" style="22" bestFit="1" customWidth="1"/>
    <col min="7" max="7" width="12.8515625" style="22" customWidth="1"/>
    <col min="9" max="9" width="11.421875" style="0" hidden="1" customWidth="1"/>
    <col min="10" max="10" width="0" style="0" hidden="1" customWidth="1"/>
  </cols>
  <sheetData>
    <row r="1" spans="1:7" s="93" customFormat="1" ht="18">
      <c r="A1" s="115" t="s">
        <v>213</v>
      </c>
      <c r="B1" s="116"/>
      <c r="C1" s="116"/>
      <c r="D1" s="116"/>
      <c r="E1" s="116"/>
      <c r="F1" s="116"/>
      <c r="G1" s="116"/>
    </row>
    <row r="2" spans="1:7" s="4" customFormat="1" ht="8.25" customHeight="1">
      <c r="A2" s="87"/>
      <c r="B2" s="88"/>
      <c r="C2" s="88"/>
      <c r="D2" s="88"/>
      <c r="E2" s="88"/>
      <c r="F2" s="88"/>
      <c r="G2" s="88"/>
    </row>
    <row r="3" spans="1:7" ht="26.25">
      <c r="A3" s="117" t="s">
        <v>34</v>
      </c>
      <c r="B3" s="117"/>
      <c r="C3" s="117"/>
      <c r="D3" s="117"/>
      <c r="E3" s="117"/>
      <c r="F3" s="117"/>
      <c r="G3" s="117"/>
    </row>
    <row r="4" ht="6.75" customHeight="1"/>
    <row r="5" spans="1:7" s="46" customFormat="1" ht="15">
      <c r="A5" s="81" t="s">
        <v>0</v>
      </c>
      <c r="B5" s="82" t="s">
        <v>1</v>
      </c>
      <c r="C5" s="83" t="s">
        <v>2</v>
      </c>
      <c r="D5" s="84" t="s">
        <v>3</v>
      </c>
      <c r="E5" s="85" t="s">
        <v>4</v>
      </c>
      <c r="F5" s="86" t="s">
        <v>5</v>
      </c>
      <c r="G5" s="47" t="s">
        <v>46</v>
      </c>
    </row>
    <row r="6" spans="3:7" ht="7.5" customHeight="1">
      <c r="C6" s="27"/>
      <c r="D6" s="28"/>
      <c r="E6" s="29"/>
      <c r="F6" s="30"/>
      <c r="G6" s="30"/>
    </row>
    <row r="7" spans="1:7" ht="15">
      <c r="A7" s="68">
        <v>1</v>
      </c>
      <c r="B7" s="69" t="s">
        <v>108</v>
      </c>
      <c r="C7" s="77"/>
      <c r="D7" s="78"/>
      <c r="E7" s="79" t="s">
        <v>6</v>
      </c>
      <c r="F7" s="80">
        <f>SUM(F9:F12)</f>
        <v>19505.61</v>
      </c>
      <c r="G7" s="80">
        <f>SUM(G9:G12)</f>
        <v>4947</v>
      </c>
    </row>
    <row r="8" spans="3:7" ht="12.75">
      <c r="C8" s="27"/>
      <c r="D8" s="28"/>
      <c r="E8" s="29"/>
      <c r="F8" s="30"/>
      <c r="G8" s="30"/>
    </row>
    <row r="9" spans="1:9" ht="12.75">
      <c r="A9" s="14" t="s">
        <v>112</v>
      </c>
      <c r="B9" s="2" t="s">
        <v>210</v>
      </c>
      <c r="C9" s="31" t="s">
        <v>7</v>
      </c>
      <c r="D9" s="92">
        <v>0.05</v>
      </c>
      <c r="E9" s="26">
        <f>F14+F27+F45+F53+F61+F92+F96+F117</f>
        <v>282690</v>
      </c>
      <c r="F9" s="33">
        <f>E9*D9</f>
        <v>14134.5</v>
      </c>
      <c r="G9" s="91">
        <v>3534</v>
      </c>
      <c r="I9">
        <f>3600000*D9</f>
        <v>180000</v>
      </c>
    </row>
    <row r="10" spans="1:9" ht="12.75">
      <c r="A10" s="14" t="s">
        <v>113</v>
      </c>
      <c r="B10" s="2" t="s">
        <v>211</v>
      </c>
      <c r="C10" s="31" t="s">
        <v>7</v>
      </c>
      <c r="D10" s="92">
        <v>0.007</v>
      </c>
      <c r="E10" s="26">
        <f>E9</f>
        <v>282690</v>
      </c>
      <c r="F10" s="45">
        <f>+E10*D10</f>
        <v>1978.8300000000002</v>
      </c>
      <c r="G10" s="91">
        <v>565</v>
      </c>
      <c r="I10">
        <f>3600000*D10</f>
        <v>25200</v>
      </c>
    </row>
    <row r="11" spans="1:9" ht="12.75">
      <c r="A11" s="14" t="s">
        <v>114</v>
      </c>
      <c r="B11" s="2" t="s">
        <v>209</v>
      </c>
      <c r="C11" s="31" t="s">
        <v>7</v>
      </c>
      <c r="D11" s="92">
        <v>0.012</v>
      </c>
      <c r="E11" s="26">
        <f>E9</f>
        <v>282690</v>
      </c>
      <c r="F11" s="45">
        <f>+E11*D11</f>
        <v>3392.28</v>
      </c>
      <c r="G11" s="91">
        <v>848</v>
      </c>
      <c r="I11">
        <f>3600000*D11</f>
        <v>43200</v>
      </c>
    </row>
    <row r="12" spans="1:9" ht="12.75">
      <c r="A12" s="14" t="s">
        <v>200</v>
      </c>
      <c r="B12" s="2" t="s">
        <v>201</v>
      </c>
      <c r="C12" s="31" t="s">
        <v>7</v>
      </c>
      <c r="D12" s="92">
        <v>0.003</v>
      </c>
      <c r="E12" s="26">
        <f>F14+F27+F45+F53</f>
        <v>0</v>
      </c>
      <c r="F12" s="45">
        <f>+E12*D12</f>
        <v>0</v>
      </c>
      <c r="G12" s="91"/>
      <c r="I12">
        <f>500000*D12</f>
        <v>1500</v>
      </c>
    </row>
    <row r="13" spans="1:7" ht="12.75">
      <c r="A13" s="9"/>
      <c r="B13" s="5"/>
      <c r="C13" s="34"/>
      <c r="D13" s="35"/>
      <c r="E13" s="36"/>
      <c r="F13" s="37"/>
      <c r="G13" s="89"/>
    </row>
    <row r="14" spans="1:7" ht="15">
      <c r="A14" s="72">
        <v>2</v>
      </c>
      <c r="B14" s="73" t="s">
        <v>36</v>
      </c>
      <c r="C14" s="74"/>
      <c r="D14" s="75"/>
      <c r="E14" s="76" t="str">
        <f>E7</f>
        <v>$U</v>
      </c>
      <c r="F14" s="71">
        <f>SUM(F16:F25)</f>
        <v>0</v>
      </c>
      <c r="G14" s="71">
        <f>SUM(G16:G25)</f>
        <v>0</v>
      </c>
    </row>
    <row r="15" spans="3:7" ht="12.75">
      <c r="C15" s="27"/>
      <c r="D15" s="28"/>
      <c r="E15" s="29"/>
      <c r="F15" s="30"/>
      <c r="G15" s="30"/>
    </row>
    <row r="16" spans="1:7" ht="12.75">
      <c r="A16" s="51" t="s">
        <v>8</v>
      </c>
      <c r="B16" s="52" t="s">
        <v>96</v>
      </c>
      <c r="C16" s="53" t="s">
        <v>7</v>
      </c>
      <c r="D16" s="54">
        <v>1</v>
      </c>
      <c r="E16" s="90"/>
      <c r="F16" s="33">
        <f aca="true" t="shared" si="0" ref="F16:F23">+E16*D16</f>
        <v>0</v>
      </c>
      <c r="G16" s="91"/>
    </row>
    <row r="17" spans="1:7" ht="12.75">
      <c r="A17" s="51" t="s">
        <v>17</v>
      </c>
      <c r="B17" s="52" t="s">
        <v>199</v>
      </c>
      <c r="C17" s="53" t="s">
        <v>7</v>
      </c>
      <c r="D17" s="54">
        <v>1</v>
      </c>
      <c r="E17" s="90"/>
      <c r="F17" s="33">
        <f>+E17*D17</f>
        <v>0</v>
      </c>
      <c r="G17" s="91"/>
    </row>
    <row r="18" spans="1:7" ht="12.75">
      <c r="A18" s="51" t="s">
        <v>24</v>
      </c>
      <c r="B18" s="52" t="s">
        <v>110</v>
      </c>
      <c r="C18" s="53" t="s">
        <v>7</v>
      </c>
      <c r="D18" s="54">
        <v>1</v>
      </c>
      <c r="E18" s="90"/>
      <c r="F18" s="33">
        <f>+E18*D18</f>
        <v>0</v>
      </c>
      <c r="G18" s="91"/>
    </row>
    <row r="19" spans="1:7" ht="12.75">
      <c r="A19" s="51" t="s">
        <v>25</v>
      </c>
      <c r="B19" s="52" t="s">
        <v>97</v>
      </c>
      <c r="C19" s="53" t="s">
        <v>10</v>
      </c>
      <c r="D19" s="54">
        <v>18</v>
      </c>
      <c r="E19" s="90"/>
      <c r="F19" s="33">
        <f t="shared" si="0"/>
        <v>0</v>
      </c>
      <c r="G19" s="91"/>
    </row>
    <row r="20" spans="1:7" ht="12.75">
      <c r="A20" s="51" t="s">
        <v>38</v>
      </c>
      <c r="B20" s="52" t="s">
        <v>135</v>
      </c>
      <c r="C20" s="53" t="s">
        <v>7</v>
      </c>
      <c r="D20" s="54">
        <v>1</v>
      </c>
      <c r="E20" s="90"/>
      <c r="F20" s="33">
        <f t="shared" si="0"/>
        <v>0</v>
      </c>
      <c r="G20" s="91"/>
    </row>
    <row r="21" spans="1:7" ht="12.75">
      <c r="A21" s="51" t="s">
        <v>29</v>
      </c>
      <c r="B21" s="52" t="s">
        <v>37</v>
      </c>
      <c r="C21" s="53" t="s">
        <v>22</v>
      </c>
      <c r="D21" s="54">
        <v>3</v>
      </c>
      <c r="E21" s="90"/>
      <c r="F21" s="33">
        <f t="shared" si="0"/>
        <v>0</v>
      </c>
      <c r="G21" s="91"/>
    </row>
    <row r="22" spans="1:10" ht="12.75">
      <c r="A22" s="51" t="s">
        <v>30</v>
      </c>
      <c r="B22" s="55" t="s">
        <v>44</v>
      </c>
      <c r="C22" s="53" t="s">
        <v>35</v>
      </c>
      <c r="D22" s="56">
        <v>0.9</v>
      </c>
      <c r="E22" s="90"/>
      <c r="F22" s="33">
        <f t="shared" si="0"/>
        <v>0</v>
      </c>
      <c r="G22" s="91"/>
      <c r="J22" s="4"/>
    </row>
    <row r="23" spans="1:7" ht="12.75">
      <c r="A23" s="51" t="s">
        <v>39</v>
      </c>
      <c r="B23" s="55" t="s">
        <v>43</v>
      </c>
      <c r="C23" s="53" t="s">
        <v>35</v>
      </c>
      <c r="D23" s="56">
        <v>0.9</v>
      </c>
      <c r="E23" s="90"/>
      <c r="F23" s="33">
        <f t="shared" si="0"/>
        <v>0</v>
      </c>
      <c r="G23" s="91"/>
    </row>
    <row r="24" spans="1:7" ht="12.75">
      <c r="A24" s="51" t="s">
        <v>40</v>
      </c>
      <c r="B24" s="55" t="s">
        <v>109</v>
      </c>
      <c r="C24" s="53" t="s">
        <v>7</v>
      </c>
      <c r="D24" s="54">
        <v>1</v>
      </c>
      <c r="E24" s="90"/>
      <c r="F24" s="33">
        <f>+E24*D24</f>
        <v>0</v>
      </c>
      <c r="G24" s="91"/>
    </row>
    <row r="25" spans="1:7" ht="12.75">
      <c r="A25" s="51" t="s">
        <v>212</v>
      </c>
      <c r="B25" s="10" t="s">
        <v>176</v>
      </c>
      <c r="C25" s="31" t="s">
        <v>22</v>
      </c>
      <c r="D25" s="38">
        <v>7</v>
      </c>
      <c r="E25" s="90"/>
      <c r="F25" s="33">
        <f>+E25*D25</f>
        <v>0</v>
      </c>
      <c r="G25" s="91"/>
    </row>
    <row r="26" spans="1:12" s="4" customFormat="1" ht="12.75">
      <c r="A26" s="9"/>
      <c r="B26" s="6"/>
      <c r="C26" s="39"/>
      <c r="D26" s="40"/>
      <c r="E26" s="41"/>
      <c r="F26" s="42"/>
      <c r="G26" s="42"/>
      <c r="L26" s="4" t="s">
        <v>107</v>
      </c>
    </row>
    <row r="27" spans="1:7" ht="15">
      <c r="A27" s="72">
        <v>3</v>
      </c>
      <c r="B27" s="73" t="s">
        <v>41</v>
      </c>
      <c r="C27" s="74"/>
      <c r="D27" s="75"/>
      <c r="E27" s="70" t="str">
        <f>E7</f>
        <v>$U</v>
      </c>
      <c r="F27" s="71">
        <f>SUM(F29:F43)</f>
        <v>0</v>
      </c>
      <c r="G27" s="71">
        <f>SUM(G29:G43)</f>
        <v>0</v>
      </c>
    </row>
    <row r="28" spans="3:7" ht="12.75">
      <c r="C28" s="27"/>
      <c r="D28" s="28"/>
      <c r="E28" s="29"/>
      <c r="F28" s="30"/>
      <c r="G28" s="30"/>
    </row>
    <row r="29" spans="1:7" ht="12.75">
      <c r="A29" s="14" t="s">
        <v>9</v>
      </c>
      <c r="B29" s="2" t="s">
        <v>98</v>
      </c>
      <c r="C29" s="31" t="s">
        <v>7</v>
      </c>
      <c r="D29" s="38">
        <v>1</v>
      </c>
      <c r="E29" s="90"/>
      <c r="F29" s="33">
        <f aca="true" t="shared" si="1" ref="F29:F42">+E29*D29</f>
        <v>0</v>
      </c>
      <c r="G29" s="91"/>
    </row>
    <row r="30" spans="1:7" ht="12.75">
      <c r="A30" s="14" t="s">
        <v>18</v>
      </c>
      <c r="B30" s="2" t="s">
        <v>48</v>
      </c>
      <c r="C30" s="31" t="s">
        <v>7</v>
      </c>
      <c r="D30" s="38">
        <v>1</v>
      </c>
      <c r="E30" s="90"/>
      <c r="F30" s="33">
        <f t="shared" si="1"/>
        <v>0</v>
      </c>
      <c r="G30" s="91"/>
    </row>
    <row r="31" spans="1:7" ht="12.75">
      <c r="A31" s="14" t="s">
        <v>23</v>
      </c>
      <c r="B31" s="2" t="s">
        <v>99</v>
      </c>
      <c r="C31" s="31" t="s">
        <v>7</v>
      </c>
      <c r="D31" s="38">
        <v>1</v>
      </c>
      <c r="E31" s="90"/>
      <c r="F31" s="33">
        <f t="shared" si="1"/>
        <v>0</v>
      </c>
      <c r="G31" s="91"/>
    </row>
    <row r="32" spans="1:7" ht="12.75">
      <c r="A32" s="14" t="s">
        <v>26</v>
      </c>
      <c r="B32" s="2" t="s">
        <v>100</v>
      </c>
      <c r="C32" s="31" t="s">
        <v>22</v>
      </c>
      <c r="D32" s="38">
        <v>1</v>
      </c>
      <c r="E32" s="90"/>
      <c r="F32" s="33">
        <f t="shared" si="1"/>
        <v>0</v>
      </c>
      <c r="G32" s="91"/>
    </row>
    <row r="33" spans="1:7" ht="12.75">
      <c r="A33" s="14" t="s">
        <v>115</v>
      </c>
      <c r="B33" s="2" t="s">
        <v>101</v>
      </c>
      <c r="C33" s="31" t="s">
        <v>22</v>
      </c>
      <c r="D33" s="38">
        <v>1</v>
      </c>
      <c r="E33" s="90"/>
      <c r="F33" s="33">
        <f t="shared" si="1"/>
        <v>0</v>
      </c>
      <c r="G33" s="91"/>
    </row>
    <row r="34" spans="1:7" ht="12.75">
      <c r="A34" s="14" t="s">
        <v>116</v>
      </c>
      <c r="B34" s="2" t="s">
        <v>55</v>
      </c>
      <c r="C34" s="31" t="s">
        <v>7</v>
      </c>
      <c r="D34" s="38">
        <v>1</v>
      </c>
      <c r="E34" s="90"/>
      <c r="F34" s="33">
        <f t="shared" si="1"/>
        <v>0</v>
      </c>
      <c r="G34" s="91"/>
    </row>
    <row r="35" spans="1:7" ht="12.75">
      <c r="A35" s="14" t="s">
        <v>117</v>
      </c>
      <c r="B35" s="2" t="s">
        <v>102</v>
      </c>
      <c r="C35" s="31" t="s">
        <v>10</v>
      </c>
      <c r="D35" s="38">
        <v>12</v>
      </c>
      <c r="E35" s="90"/>
      <c r="F35" s="33">
        <f t="shared" si="1"/>
        <v>0</v>
      </c>
      <c r="G35" s="91"/>
    </row>
    <row r="36" spans="1:7" ht="12.75">
      <c r="A36" s="14" t="s">
        <v>118</v>
      </c>
      <c r="B36" s="2" t="s">
        <v>177</v>
      </c>
      <c r="C36" s="31" t="s">
        <v>10</v>
      </c>
      <c r="D36" s="38">
        <v>6</v>
      </c>
      <c r="E36" s="90"/>
      <c r="F36" s="33">
        <f>+E36*D36</f>
        <v>0</v>
      </c>
      <c r="G36" s="91"/>
    </row>
    <row r="37" spans="1:7" ht="12.75">
      <c r="A37" s="14" t="s">
        <v>27</v>
      </c>
      <c r="B37" s="3" t="s">
        <v>103</v>
      </c>
      <c r="C37" s="31" t="s">
        <v>10</v>
      </c>
      <c r="D37" s="38">
        <v>390</v>
      </c>
      <c r="E37" s="90"/>
      <c r="F37" s="33">
        <f t="shared" si="1"/>
        <v>0</v>
      </c>
      <c r="G37" s="91"/>
    </row>
    <row r="38" spans="1:7" ht="12.75">
      <c r="A38" s="14" t="s">
        <v>56</v>
      </c>
      <c r="B38" s="3" t="s">
        <v>95</v>
      </c>
      <c r="C38" s="31" t="s">
        <v>10</v>
      </c>
      <c r="D38" s="38">
        <v>235</v>
      </c>
      <c r="E38" s="90"/>
      <c r="F38" s="33">
        <f t="shared" si="1"/>
        <v>0</v>
      </c>
      <c r="G38" s="91"/>
    </row>
    <row r="39" spans="1:7" ht="12.75">
      <c r="A39" s="14" t="s">
        <v>31</v>
      </c>
      <c r="B39" s="3" t="s">
        <v>104</v>
      </c>
      <c r="C39" s="31" t="s">
        <v>22</v>
      </c>
      <c r="D39" s="38">
        <v>2</v>
      </c>
      <c r="E39" s="90"/>
      <c r="F39" s="33">
        <f t="shared" si="1"/>
        <v>0</v>
      </c>
      <c r="G39" s="91"/>
    </row>
    <row r="40" spans="1:7" ht="12.75">
      <c r="A40" s="14" t="s">
        <v>32</v>
      </c>
      <c r="B40" s="3" t="s">
        <v>136</v>
      </c>
      <c r="C40" s="31" t="s">
        <v>22</v>
      </c>
      <c r="D40" s="38">
        <v>7</v>
      </c>
      <c r="E40" s="90"/>
      <c r="F40" s="33">
        <f>+E40*D40</f>
        <v>0</v>
      </c>
      <c r="G40" s="91"/>
    </row>
    <row r="41" spans="1:7" ht="12.75">
      <c r="A41" s="14" t="s">
        <v>57</v>
      </c>
      <c r="B41" s="3" t="s">
        <v>137</v>
      </c>
      <c r="C41" s="31" t="s">
        <v>22</v>
      </c>
      <c r="D41" s="38">
        <v>2</v>
      </c>
      <c r="E41" s="90"/>
      <c r="F41" s="33">
        <f>+E41*D41</f>
        <v>0</v>
      </c>
      <c r="G41" s="91"/>
    </row>
    <row r="42" spans="1:7" ht="12.75">
      <c r="A42" s="14" t="s">
        <v>58</v>
      </c>
      <c r="B42" s="3" t="s">
        <v>111</v>
      </c>
      <c r="C42" s="31" t="s">
        <v>7</v>
      </c>
      <c r="D42" s="38">
        <v>1</v>
      </c>
      <c r="E42" s="90"/>
      <c r="F42" s="33">
        <f t="shared" si="1"/>
        <v>0</v>
      </c>
      <c r="G42" s="91"/>
    </row>
    <row r="43" spans="1:7" ht="12.75">
      <c r="A43" s="14" t="s">
        <v>178</v>
      </c>
      <c r="B43" s="3" t="s">
        <v>105</v>
      </c>
      <c r="C43" s="31" t="s">
        <v>7</v>
      </c>
      <c r="D43" s="38">
        <v>1</v>
      </c>
      <c r="E43" s="90"/>
      <c r="F43" s="33">
        <f>+E43*D43</f>
        <v>0</v>
      </c>
      <c r="G43" s="91"/>
    </row>
    <row r="44" spans="1:7" s="4" customFormat="1" ht="12.75">
      <c r="A44" s="9"/>
      <c r="B44" s="6" t="s">
        <v>179</v>
      </c>
      <c r="C44" s="39"/>
      <c r="D44" s="40"/>
      <c r="E44" s="41"/>
      <c r="F44" s="42"/>
      <c r="G44" s="42"/>
    </row>
    <row r="45" spans="1:7" ht="15">
      <c r="A45" s="72">
        <v>4</v>
      </c>
      <c r="B45" s="73" t="s">
        <v>63</v>
      </c>
      <c r="C45" s="74"/>
      <c r="D45" s="75"/>
      <c r="E45" s="70" t="str">
        <f>E7</f>
        <v>$U</v>
      </c>
      <c r="F45" s="71">
        <f>SUM(F47:F51)</f>
        <v>0</v>
      </c>
      <c r="G45" s="71">
        <f>SUM(G47:G51)</f>
        <v>0</v>
      </c>
    </row>
    <row r="46" spans="3:7" ht="12.75">
      <c r="C46" s="27"/>
      <c r="D46" s="28"/>
      <c r="E46" s="29"/>
      <c r="F46" s="30"/>
      <c r="G46" s="30"/>
    </row>
    <row r="47" spans="1:7" s="4" customFormat="1" ht="12.75">
      <c r="A47" s="14" t="s">
        <v>59</v>
      </c>
      <c r="B47" s="3" t="s">
        <v>49</v>
      </c>
      <c r="C47" s="43" t="s">
        <v>10</v>
      </c>
      <c r="D47" s="38">
        <v>140</v>
      </c>
      <c r="E47" s="90"/>
      <c r="F47" s="33">
        <f>+E47*D47</f>
        <v>0</v>
      </c>
      <c r="G47" s="91"/>
    </row>
    <row r="48" spans="1:7" s="4" customFormat="1" ht="12.75">
      <c r="A48" s="14" t="s">
        <v>134</v>
      </c>
      <c r="B48" s="3" t="s">
        <v>50</v>
      </c>
      <c r="C48" s="43" t="s">
        <v>11</v>
      </c>
      <c r="D48" s="38">
        <v>60</v>
      </c>
      <c r="E48" s="90"/>
      <c r="F48" s="33">
        <f>+E48*D48</f>
        <v>0</v>
      </c>
      <c r="G48" s="91"/>
    </row>
    <row r="49" spans="1:7" s="4" customFormat="1" ht="12.75">
      <c r="A49" s="14" t="s">
        <v>60</v>
      </c>
      <c r="B49" s="3" t="s">
        <v>119</v>
      </c>
      <c r="C49" s="43" t="s">
        <v>11</v>
      </c>
      <c r="D49" s="38">
        <v>52</v>
      </c>
      <c r="E49" s="90"/>
      <c r="F49" s="33">
        <f>+E49*D49</f>
        <v>0</v>
      </c>
      <c r="G49" s="91"/>
    </row>
    <row r="50" spans="1:7" s="4" customFormat="1" ht="12.75">
      <c r="A50" s="14" t="s">
        <v>61</v>
      </c>
      <c r="B50" s="3" t="s">
        <v>106</v>
      </c>
      <c r="C50" s="43" t="s">
        <v>22</v>
      </c>
      <c r="D50" s="38">
        <v>10</v>
      </c>
      <c r="E50" s="90"/>
      <c r="F50" s="33">
        <f>+E50*D50</f>
        <v>0</v>
      </c>
      <c r="G50" s="91"/>
    </row>
    <row r="51" spans="1:7" ht="12.75">
      <c r="A51" s="14" t="s">
        <v>62</v>
      </c>
      <c r="B51" s="3" t="s">
        <v>120</v>
      </c>
      <c r="C51" s="31" t="s">
        <v>22</v>
      </c>
      <c r="D51" s="38">
        <v>30</v>
      </c>
      <c r="E51" s="90"/>
      <c r="F51" s="33">
        <f>+E51*D51</f>
        <v>0</v>
      </c>
      <c r="G51" s="91"/>
    </row>
    <row r="52" spans="1:7" s="4" customFormat="1" ht="12.75">
      <c r="A52" s="9"/>
      <c r="B52" s="6"/>
      <c r="C52" s="39"/>
      <c r="D52" s="40"/>
      <c r="E52" s="41"/>
      <c r="F52" s="37"/>
      <c r="G52" s="95"/>
    </row>
    <row r="53" spans="1:7" ht="15">
      <c r="A53" s="72">
        <v>5</v>
      </c>
      <c r="B53" s="73" t="s">
        <v>64</v>
      </c>
      <c r="C53" s="74"/>
      <c r="D53" s="75"/>
      <c r="E53" s="70" t="str">
        <f>E7</f>
        <v>$U</v>
      </c>
      <c r="F53" s="71">
        <f>SUM(F55:F59)</f>
        <v>0</v>
      </c>
      <c r="G53" s="71">
        <f>SUM(G55:G59)</f>
        <v>0</v>
      </c>
    </row>
    <row r="54" spans="3:7" ht="12.75">
      <c r="C54" s="27"/>
      <c r="D54" s="28"/>
      <c r="E54" s="29"/>
      <c r="F54" s="30"/>
      <c r="G54" s="30"/>
    </row>
    <row r="55" spans="1:7" ht="12.75">
      <c r="A55" s="14" t="s">
        <v>19</v>
      </c>
      <c r="B55" s="2" t="s">
        <v>121</v>
      </c>
      <c r="C55" s="58" t="s">
        <v>10</v>
      </c>
      <c r="D55" s="59">
        <v>150</v>
      </c>
      <c r="E55" s="90"/>
      <c r="F55" s="96">
        <f>+E55*D55</f>
        <v>0</v>
      </c>
      <c r="G55" s="91"/>
    </row>
    <row r="56" spans="1:7" ht="12.75">
      <c r="A56" s="14" t="s">
        <v>20</v>
      </c>
      <c r="B56" s="2" t="s">
        <v>45</v>
      </c>
      <c r="C56" s="58" t="s">
        <v>10</v>
      </c>
      <c r="D56" s="59">
        <v>30</v>
      </c>
      <c r="E56" s="90"/>
      <c r="F56" s="96">
        <f>+E56*D56</f>
        <v>0</v>
      </c>
      <c r="G56" s="91"/>
    </row>
    <row r="57" spans="1:7" s="4" customFormat="1" ht="12.75">
      <c r="A57" s="14" t="s">
        <v>21</v>
      </c>
      <c r="B57" s="3" t="s">
        <v>138</v>
      </c>
      <c r="C57" s="60" t="s">
        <v>11</v>
      </c>
      <c r="D57" s="59">
        <v>10</v>
      </c>
      <c r="E57" s="90"/>
      <c r="F57" s="96">
        <f>+E57*D57</f>
        <v>0</v>
      </c>
      <c r="G57" s="91"/>
    </row>
    <row r="58" spans="1:7" s="4" customFormat="1" ht="12.75">
      <c r="A58" s="14" t="s">
        <v>122</v>
      </c>
      <c r="B58" s="3" t="s">
        <v>181</v>
      </c>
      <c r="C58" s="60" t="s">
        <v>11</v>
      </c>
      <c r="D58" s="59">
        <v>50</v>
      </c>
      <c r="E58" s="90"/>
      <c r="F58" s="96">
        <f>+E58*D58</f>
        <v>0</v>
      </c>
      <c r="G58" s="91"/>
    </row>
    <row r="59" spans="1:7" s="4" customFormat="1" ht="12.75">
      <c r="A59" s="14" t="s">
        <v>123</v>
      </c>
      <c r="B59" s="3" t="s">
        <v>124</v>
      </c>
      <c r="C59" s="60" t="s">
        <v>11</v>
      </c>
      <c r="D59" s="59">
        <v>8</v>
      </c>
      <c r="E59" s="90"/>
      <c r="F59" s="96">
        <f>+E59*D59</f>
        <v>0</v>
      </c>
      <c r="G59" s="91"/>
    </row>
    <row r="60" spans="1:255" s="5" customFormat="1" ht="12.75">
      <c r="A60" s="9"/>
      <c r="B60" s="6"/>
      <c r="C60" s="34"/>
      <c r="D60" s="35"/>
      <c r="E60" s="36"/>
      <c r="F60" s="37"/>
      <c r="G60" s="37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</row>
    <row r="61" spans="1:7" ht="15">
      <c r="A61" s="72">
        <v>6</v>
      </c>
      <c r="B61" s="73" t="s">
        <v>182</v>
      </c>
      <c r="C61" s="74"/>
      <c r="D61" s="75"/>
      <c r="E61" s="70" t="str">
        <f>E53</f>
        <v>$U</v>
      </c>
      <c r="F61" s="50">
        <f>SUM(F63:F90)</f>
        <v>0</v>
      </c>
      <c r="G61" s="50">
        <f>SUM(G63:G90)</f>
        <v>0</v>
      </c>
    </row>
    <row r="62" spans="1:7" s="4" customFormat="1" ht="15">
      <c r="A62" s="61"/>
      <c r="B62" s="62"/>
      <c r="C62" s="63"/>
      <c r="D62" s="64"/>
      <c r="E62" s="65"/>
      <c r="F62" s="66"/>
      <c r="G62" s="66"/>
    </row>
    <row r="63" spans="1:7" ht="12.75">
      <c r="A63" s="14" t="s">
        <v>15</v>
      </c>
      <c r="B63" s="2" t="s">
        <v>183</v>
      </c>
      <c r="C63" s="31" t="s">
        <v>7</v>
      </c>
      <c r="D63" s="32">
        <v>1</v>
      </c>
      <c r="E63" s="90"/>
      <c r="F63" s="33">
        <f>+E63*D63</f>
        <v>0</v>
      </c>
      <c r="G63" s="91"/>
    </row>
    <row r="64" spans="1:7" ht="12.75">
      <c r="A64" s="14" t="s">
        <v>16</v>
      </c>
      <c r="B64" s="10" t="s">
        <v>184</v>
      </c>
      <c r="C64" s="31" t="s">
        <v>7</v>
      </c>
      <c r="D64" s="38">
        <v>1</v>
      </c>
      <c r="E64" s="90"/>
      <c r="F64" s="33">
        <f>+E64*D64</f>
        <v>0</v>
      </c>
      <c r="G64" s="91"/>
    </row>
    <row r="65" spans="1:7" ht="12.75">
      <c r="A65" s="14" t="s">
        <v>28</v>
      </c>
      <c r="B65" s="10" t="s">
        <v>125</v>
      </c>
      <c r="C65" s="31" t="s">
        <v>7</v>
      </c>
      <c r="D65" s="38">
        <v>1</v>
      </c>
      <c r="E65" s="90"/>
      <c r="F65" s="33">
        <f>+E65*D65</f>
        <v>0</v>
      </c>
      <c r="G65" s="91"/>
    </row>
    <row r="66" spans="1:7" ht="12.75">
      <c r="A66" s="14" t="s">
        <v>74</v>
      </c>
      <c r="B66" s="10" t="s">
        <v>126</v>
      </c>
      <c r="C66" s="31" t="s">
        <v>7</v>
      </c>
      <c r="D66" s="38">
        <v>1</v>
      </c>
      <c r="E66" s="90"/>
      <c r="F66" s="33">
        <f>+E66*D66</f>
        <v>0</v>
      </c>
      <c r="G66" s="91"/>
    </row>
    <row r="67" spans="1:7" ht="12.75">
      <c r="A67" s="14" t="s">
        <v>75</v>
      </c>
      <c r="B67" s="3" t="s">
        <v>127</v>
      </c>
      <c r="C67" s="31" t="s">
        <v>11</v>
      </c>
      <c r="D67" s="32">
        <v>36</v>
      </c>
      <c r="E67" s="90"/>
      <c r="F67" s="33">
        <f aca="true" t="shared" si="2" ref="F67:F76">+E67*D67</f>
        <v>0</v>
      </c>
      <c r="G67" s="91"/>
    </row>
    <row r="68" spans="1:7" ht="12.75">
      <c r="A68" s="14" t="s">
        <v>76</v>
      </c>
      <c r="B68" s="3" t="s">
        <v>185</v>
      </c>
      <c r="C68" s="31" t="s">
        <v>11</v>
      </c>
      <c r="D68" s="32">
        <v>12</v>
      </c>
      <c r="E68" s="90"/>
      <c r="F68" s="33">
        <f t="shared" si="2"/>
        <v>0</v>
      </c>
      <c r="G68" s="91"/>
    </row>
    <row r="69" spans="1:7" s="5" customFormat="1" ht="12.75">
      <c r="A69" s="14" t="s">
        <v>77</v>
      </c>
      <c r="B69" s="3" t="s">
        <v>186</v>
      </c>
      <c r="C69" s="31" t="s">
        <v>11</v>
      </c>
      <c r="D69" s="32">
        <v>18</v>
      </c>
      <c r="E69" s="90"/>
      <c r="F69" s="33">
        <f t="shared" si="2"/>
        <v>0</v>
      </c>
      <c r="G69" s="91"/>
    </row>
    <row r="70" spans="1:7" s="5" customFormat="1" ht="12.75">
      <c r="A70" s="14" t="s">
        <v>78</v>
      </c>
      <c r="B70" s="3" t="s">
        <v>128</v>
      </c>
      <c r="C70" s="31" t="s">
        <v>11</v>
      </c>
      <c r="D70" s="32">
        <v>200</v>
      </c>
      <c r="E70" s="90"/>
      <c r="F70" s="33">
        <f t="shared" si="2"/>
        <v>0</v>
      </c>
      <c r="G70" s="91"/>
    </row>
    <row r="71" spans="1:7" s="5" customFormat="1" ht="12.75">
      <c r="A71" s="14" t="s">
        <v>79</v>
      </c>
      <c r="B71" s="3" t="s">
        <v>129</v>
      </c>
      <c r="C71" s="31" t="s">
        <v>11</v>
      </c>
      <c r="D71" s="32">
        <v>350</v>
      </c>
      <c r="E71" s="90"/>
      <c r="F71" s="33">
        <f t="shared" si="2"/>
        <v>0</v>
      </c>
      <c r="G71" s="91"/>
    </row>
    <row r="72" spans="1:7" ht="12.75">
      <c r="A72" s="14" t="s">
        <v>80</v>
      </c>
      <c r="B72" s="2" t="s">
        <v>187</v>
      </c>
      <c r="C72" s="31" t="s">
        <v>7</v>
      </c>
      <c r="D72" s="32">
        <v>1</v>
      </c>
      <c r="E72" s="90"/>
      <c r="F72" s="33">
        <f t="shared" si="2"/>
        <v>0</v>
      </c>
      <c r="G72" s="91"/>
    </row>
    <row r="73" spans="1:7" ht="12.75">
      <c r="A73" s="14" t="s">
        <v>81</v>
      </c>
      <c r="B73" s="2" t="s">
        <v>188</v>
      </c>
      <c r="C73" s="31" t="s">
        <v>7</v>
      </c>
      <c r="D73" s="32">
        <v>1</v>
      </c>
      <c r="E73" s="90"/>
      <c r="F73" s="33">
        <f t="shared" si="2"/>
        <v>0</v>
      </c>
      <c r="G73" s="91"/>
    </row>
    <row r="74" spans="1:7" ht="12.75">
      <c r="A74" s="14" t="s">
        <v>82</v>
      </c>
      <c r="B74" s="2" t="s">
        <v>189</v>
      </c>
      <c r="C74" s="31" t="s">
        <v>7</v>
      </c>
      <c r="D74" s="32">
        <v>1</v>
      </c>
      <c r="E74" s="90"/>
      <c r="F74" s="33">
        <f>+E74*D74</f>
        <v>0</v>
      </c>
      <c r="G74" s="91"/>
    </row>
    <row r="75" spans="1:7" s="5" customFormat="1" ht="12.75">
      <c r="A75" s="14" t="s">
        <v>82</v>
      </c>
      <c r="B75" s="3" t="s">
        <v>190</v>
      </c>
      <c r="C75" s="31" t="s">
        <v>7</v>
      </c>
      <c r="D75" s="32">
        <v>1</v>
      </c>
      <c r="E75" s="90"/>
      <c r="F75" s="33">
        <f t="shared" si="2"/>
        <v>0</v>
      </c>
      <c r="G75" s="91"/>
    </row>
    <row r="76" spans="1:7" ht="12.75">
      <c r="A76" s="14" t="s">
        <v>83</v>
      </c>
      <c r="B76" s="3" t="s">
        <v>130</v>
      </c>
      <c r="C76" s="31" t="s">
        <v>22</v>
      </c>
      <c r="D76" s="32">
        <v>52</v>
      </c>
      <c r="E76" s="90"/>
      <c r="F76" s="33">
        <f t="shared" si="2"/>
        <v>0</v>
      </c>
      <c r="G76" s="91"/>
    </row>
    <row r="77" spans="1:7" ht="12.75">
      <c r="A77" s="14" t="s">
        <v>84</v>
      </c>
      <c r="B77" s="3" t="s">
        <v>131</v>
      </c>
      <c r="C77" s="31" t="s">
        <v>22</v>
      </c>
      <c r="D77" s="32">
        <v>9</v>
      </c>
      <c r="E77" s="90"/>
      <c r="F77" s="33">
        <f>+E77*D77</f>
        <v>0</v>
      </c>
      <c r="G77" s="91"/>
    </row>
    <row r="78" spans="1:7" ht="12.75">
      <c r="A78" s="14" t="s">
        <v>85</v>
      </c>
      <c r="B78" s="3" t="s">
        <v>191</v>
      </c>
      <c r="C78" s="31" t="s">
        <v>22</v>
      </c>
      <c r="D78" s="32">
        <v>20</v>
      </c>
      <c r="E78" s="90"/>
      <c r="F78" s="33">
        <f aca="true" t="shared" si="3" ref="F78:F90">+E78*D78</f>
        <v>0</v>
      </c>
      <c r="G78" s="91"/>
    </row>
    <row r="79" spans="1:7" ht="12.75">
      <c r="A79" s="14" t="s">
        <v>86</v>
      </c>
      <c r="B79" s="3" t="s">
        <v>132</v>
      </c>
      <c r="C79" s="31" t="s">
        <v>22</v>
      </c>
      <c r="D79" s="32">
        <v>20</v>
      </c>
      <c r="E79" s="90"/>
      <c r="F79" s="33">
        <f t="shared" si="3"/>
        <v>0</v>
      </c>
      <c r="G79" s="91"/>
    </row>
    <row r="80" spans="1:7" ht="12.75">
      <c r="A80" s="14" t="s">
        <v>87</v>
      </c>
      <c r="B80" s="3" t="s">
        <v>133</v>
      </c>
      <c r="C80" s="31" t="s">
        <v>22</v>
      </c>
      <c r="D80" s="32">
        <v>52</v>
      </c>
      <c r="E80" s="90"/>
      <c r="F80" s="33">
        <f t="shared" si="3"/>
        <v>0</v>
      </c>
      <c r="G80" s="91"/>
    </row>
    <row r="81" spans="1:7" ht="12.75">
      <c r="A81" s="14" t="s">
        <v>88</v>
      </c>
      <c r="B81" s="3" t="s">
        <v>192</v>
      </c>
      <c r="C81" s="31" t="s">
        <v>22</v>
      </c>
      <c r="D81" s="32">
        <v>21</v>
      </c>
      <c r="E81" s="90"/>
      <c r="F81" s="33">
        <f t="shared" si="3"/>
        <v>0</v>
      </c>
      <c r="G81" s="91"/>
    </row>
    <row r="82" spans="1:7" ht="12.75">
      <c r="A82" s="14" t="s">
        <v>89</v>
      </c>
      <c r="B82" s="3" t="s">
        <v>193</v>
      </c>
      <c r="C82" s="31" t="s">
        <v>22</v>
      </c>
      <c r="D82" s="32">
        <v>15</v>
      </c>
      <c r="E82" s="90"/>
      <c r="F82" s="33">
        <f t="shared" si="3"/>
        <v>0</v>
      </c>
      <c r="G82" s="91"/>
    </row>
    <row r="83" spans="1:7" ht="12.75">
      <c r="A83" s="14" t="s">
        <v>90</v>
      </c>
      <c r="B83" s="3" t="s">
        <v>194</v>
      </c>
      <c r="C83" s="31" t="s">
        <v>22</v>
      </c>
      <c r="D83" s="32">
        <v>12</v>
      </c>
      <c r="E83" s="90"/>
      <c r="F83" s="33">
        <f t="shared" si="3"/>
        <v>0</v>
      </c>
      <c r="G83" s="91"/>
    </row>
    <row r="84" spans="1:7" ht="12.75">
      <c r="A84" s="14" t="s">
        <v>91</v>
      </c>
      <c r="B84" s="3" t="s">
        <v>195</v>
      </c>
      <c r="C84" s="31" t="s">
        <v>22</v>
      </c>
      <c r="D84" s="32">
        <v>10</v>
      </c>
      <c r="E84" s="90"/>
      <c r="F84" s="33">
        <f t="shared" si="3"/>
        <v>0</v>
      </c>
      <c r="G84" s="91"/>
    </row>
    <row r="85" spans="1:7" s="5" customFormat="1" ht="12.75">
      <c r="A85" s="14" t="s">
        <v>92</v>
      </c>
      <c r="B85" s="3" t="s">
        <v>51</v>
      </c>
      <c r="C85" s="31" t="s">
        <v>11</v>
      </c>
      <c r="D85" s="32">
        <v>9</v>
      </c>
      <c r="E85" s="90"/>
      <c r="F85" s="33">
        <f t="shared" si="3"/>
        <v>0</v>
      </c>
      <c r="G85" s="91"/>
    </row>
    <row r="86" spans="1:7" s="5" customFormat="1" ht="12.75">
      <c r="A86" s="14" t="s">
        <v>93</v>
      </c>
      <c r="B86" s="3" t="s">
        <v>52</v>
      </c>
      <c r="C86" s="31" t="s">
        <v>11</v>
      </c>
      <c r="D86" s="32">
        <v>12</v>
      </c>
      <c r="E86" s="90"/>
      <c r="F86" s="33">
        <f t="shared" si="3"/>
        <v>0</v>
      </c>
      <c r="G86" s="91"/>
    </row>
    <row r="87" spans="1:7" s="5" customFormat="1" ht="12.75">
      <c r="A87" s="14" t="s">
        <v>94</v>
      </c>
      <c r="B87" s="3" t="s">
        <v>53</v>
      </c>
      <c r="C87" s="31" t="s">
        <v>11</v>
      </c>
      <c r="D87" s="32">
        <v>18</v>
      </c>
      <c r="E87" s="90"/>
      <c r="F87" s="33">
        <f t="shared" si="3"/>
        <v>0</v>
      </c>
      <c r="G87" s="91"/>
    </row>
    <row r="88" spans="1:255" ht="12.75">
      <c r="A88" s="14" t="s">
        <v>139</v>
      </c>
      <c r="B88" s="8" t="s">
        <v>142</v>
      </c>
      <c r="C88" s="31" t="s">
        <v>22</v>
      </c>
      <c r="D88" s="32">
        <v>10</v>
      </c>
      <c r="E88" s="90"/>
      <c r="F88" s="33">
        <f t="shared" si="3"/>
        <v>0</v>
      </c>
      <c r="G88" s="91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</row>
    <row r="89" spans="1:255" ht="12.75">
      <c r="A89" s="14" t="s">
        <v>140</v>
      </c>
      <c r="B89" s="8" t="s">
        <v>196</v>
      </c>
      <c r="C89" s="31" t="s">
        <v>22</v>
      </c>
      <c r="D89" s="32">
        <v>3</v>
      </c>
      <c r="E89" s="90"/>
      <c r="F89" s="33">
        <f t="shared" si="3"/>
        <v>0</v>
      </c>
      <c r="G89" s="91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</row>
    <row r="90" spans="1:255" ht="12.75">
      <c r="A90" s="14" t="s">
        <v>180</v>
      </c>
      <c r="B90" s="8" t="s">
        <v>197</v>
      </c>
      <c r="C90" s="31" t="s">
        <v>7</v>
      </c>
      <c r="D90" s="32">
        <v>1</v>
      </c>
      <c r="E90" s="90"/>
      <c r="F90" s="33">
        <f t="shared" si="3"/>
        <v>0</v>
      </c>
      <c r="G90" s="91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</row>
    <row r="91" spans="1:7" s="6" customFormat="1" ht="12.75">
      <c r="A91" s="9"/>
      <c r="C91" s="39"/>
      <c r="D91" s="40"/>
      <c r="E91" s="41"/>
      <c r="F91" s="42"/>
      <c r="G91" s="42"/>
    </row>
    <row r="92" spans="1:7" ht="15">
      <c r="A92" s="72">
        <v>7</v>
      </c>
      <c r="B92" s="73" t="s">
        <v>141</v>
      </c>
      <c r="C92" s="74"/>
      <c r="D92" s="75"/>
      <c r="E92" s="70">
        <f>E69</f>
        <v>0</v>
      </c>
      <c r="F92" s="50">
        <f>SUM(F94)</f>
        <v>0</v>
      </c>
      <c r="G92" s="50">
        <f>SUM(G94)</f>
        <v>0</v>
      </c>
    </row>
    <row r="93" spans="1:7" s="4" customFormat="1" ht="12" customHeight="1">
      <c r="A93" s="61"/>
      <c r="B93" s="62"/>
      <c r="C93" s="63"/>
      <c r="D93" s="64"/>
      <c r="E93" s="65"/>
      <c r="F93" s="66"/>
      <c r="G93" s="66"/>
    </row>
    <row r="94" spans="1:7" ht="12.75">
      <c r="A94" s="14" t="s">
        <v>15</v>
      </c>
      <c r="B94" s="3" t="s">
        <v>33</v>
      </c>
      <c r="C94" s="31" t="s">
        <v>7</v>
      </c>
      <c r="D94" s="32">
        <v>1</v>
      </c>
      <c r="E94" s="90"/>
      <c r="F94" s="33">
        <f>+E94*D94</f>
        <v>0</v>
      </c>
      <c r="G94" s="94"/>
    </row>
    <row r="95" spans="1:7" s="6" customFormat="1" ht="11.25" customHeight="1">
      <c r="A95" s="9"/>
      <c r="C95" s="39"/>
      <c r="D95" s="40"/>
      <c r="E95" s="41"/>
      <c r="G95" s="42"/>
    </row>
    <row r="96" spans="1:7" ht="15">
      <c r="A96" s="72">
        <v>8</v>
      </c>
      <c r="B96" s="73" t="s">
        <v>54</v>
      </c>
      <c r="C96" s="74"/>
      <c r="D96" s="75"/>
      <c r="E96" s="70" t="str">
        <f>E7</f>
        <v>$U</v>
      </c>
      <c r="F96" s="71">
        <f>SUM(F98:F115)</f>
        <v>282690</v>
      </c>
      <c r="G96" s="71">
        <f>SUM(G98:G115)</f>
        <v>20340</v>
      </c>
    </row>
    <row r="97" spans="3:7" ht="12.75">
      <c r="C97" s="27"/>
      <c r="D97" s="28"/>
      <c r="E97" s="29"/>
      <c r="F97" s="30"/>
      <c r="G97" s="30"/>
    </row>
    <row r="98" spans="1:7" s="4" customFormat="1" ht="12.75">
      <c r="A98" s="14" t="s">
        <v>65</v>
      </c>
      <c r="B98" s="2" t="s">
        <v>208</v>
      </c>
      <c r="C98" s="43" t="s">
        <v>22</v>
      </c>
      <c r="D98" s="38">
        <v>1</v>
      </c>
      <c r="E98" s="90">
        <v>16500</v>
      </c>
      <c r="F98" s="33">
        <f aca="true" t="shared" si="4" ref="F98:F105">+E98*D98</f>
        <v>16500</v>
      </c>
      <c r="G98" s="94"/>
    </row>
    <row r="99" spans="1:7" s="4" customFormat="1" ht="12.75">
      <c r="A99" s="14" t="s">
        <v>66</v>
      </c>
      <c r="B99" s="2" t="s">
        <v>143</v>
      </c>
      <c r="C99" s="43" t="s">
        <v>22</v>
      </c>
      <c r="D99" s="38">
        <v>1</v>
      </c>
      <c r="E99" s="90">
        <v>31500</v>
      </c>
      <c r="F99" s="33">
        <f t="shared" si="4"/>
        <v>31500</v>
      </c>
      <c r="G99" s="94"/>
    </row>
    <row r="100" spans="1:7" s="4" customFormat="1" ht="12.75">
      <c r="A100" s="14" t="s">
        <v>67</v>
      </c>
      <c r="B100" s="2" t="s">
        <v>144</v>
      </c>
      <c r="C100" s="43" t="s">
        <v>22</v>
      </c>
      <c r="D100" s="38">
        <v>1</v>
      </c>
      <c r="E100" s="90">
        <v>14940</v>
      </c>
      <c r="F100" s="33">
        <f t="shared" si="4"/>
        <v>14940</v>
      </c>
      <c r="G100" s="94"/>
    </row>
    <row r="101" spans="1:7" s="4" customFormat="1" ht="12.75">
      <c r="A101" s="14" t="s">
        <v>68</v>
      </c>
      <c r="B101" s="2" t="s">
        <v>145</v>
      </c>
      <c r="C101" s="43" t="s">
        <v>22</v>
      </c>
      <c r="D101" s="38">
        <v>1</v>
      </c>
      <c r="E101" s="90">
        <v>39600</v>
      </c>
      <c r="F101" s="33">
        <f t="shared" si="4"/>
        <v>39600</v>
      </c>
      <c r="G101" s="94"/>
    </row>
    <row r="102" spans="1:7" s="4" customFormat="1" ht="12.75">
      <c r="A102" s="14" t="s">
        <v>69</v>
      </c>
      <c r="B102" s="2" t="s">
        <v>198</v>
      </c>
      <c r="C102" s="43" t="s">
        <v>22</v>
      </c>
      <c r="D102" s="38">
        <v>1</v>
      </c>
      <c r="E102" s="90">
        <v>21750</v>
      </c>
      <c r="F102" s="33">
        <f t="shared" si="4"/>
        <v>21750</v>
      </c>
      <c r="G102" s="94"/>
    </row>
    <row r="103" spans="1:7" s="4" customFormat="1" ht="12.75">
      <c r="A103" s="14" t="s">
        <v>70</v>
      </c>
      <c r="B103" s="2" t="s">
        <v>146</v>
      </c>
      <c r="C103" s="43" t="s">
        <v>22</v>
      </c>
      <c r="D103" s="38">
        <v>1</v>
      </c>
      <c r="E103" s="90">
        <v>53100</v>
      </c>
      <c r="F103" s="33">
        <f t="shared" si="4"/>
        <v>53100</v>
      </c>
      <c r="G103" s="94"/>
    </row>
    <row r="104" spans="1:7" s="4" customFormat="1" ht="12.75">
      <c r="A104" s="14" t="s">
        <v>71</v>
      </c>
      <c r="B104" s="2" t="s">
        <v>147</v>
      </c>
      <c r="C104" s="43" t="s">
        <v>22</v>
      </c>
      <c r="D104" s="38">
        <v>1</v>
      </c>
      <c r="E104" s="90">
        <v>17700</v>
      </c>
      <c r="F104" s="33">
        <f t="shared" si="4"/>
        <v>17700</v>
      </c>
      <c r="G104" s="94"/>
    </row>
    <row r="105" spans="1:7" s="4" customFormat="1" ht="12.75">
      <c r="A105" s="14" t="s">
        <v>72</v>
      </c>
      <c r="B105" s="2" t="s">
        <v>148</v>
      </c>
      <c r="C105" s="43" t="s">
        <v>22</v>
      </c>
      <c r="D105" s="38">
        <v>1</v>
      </c>
      <c r="E105" s="90">
        <v>25950</v>
      </c>
      <c r="F105" s="33">
        <f t="shared" si="4"/>
        <v>25950</v>
      </c>
      <c r="G105" s="94"/>
    </row>
    <row r="106" spans="1:7" ht="12.75">
      <c r="A106" s="14" t="s">
        <v>73</v>
      </c>
      <c r="B106" s="2" t="s">
        <v>149</v>
      </c>
      <c r="C106" s="31" t="s">
        <v>22</v>
      </c>
      <c r="D106" s="38">
        <v>1</v>
      </c>
      <c r="E106" s="90">
        <v>31140</v>
      </c>
      <c r="F106" s="33">
        <f>+E106*D106</f>
        <v>31140</v>
      </c>
      <c r="G106" s="94"/>
    </row>
    <row r="107" spans="1:7" s="4" customFormat="1" ht="12.75">
      <c r="A107" s="14" t="s">
        <v>159</v>
      </c>
      <c r="B107" s="2" t="s">
        <v>150</v>
      </c>
      <c r="C107" s="43" t="s">
        <v>22</v>
      </c>
      <c r="D107" s="38">
        <v>1</v>
      </c>
      <c r="E107" s="90">
        <v>3390</v>
      </c>
      <c r="F107" s="33">
        <f>+E107*D107</f>
        <v>3390</v>
      </c>
      <c r="G107" s="91">
        <v>2260</v>
      </c>
    </row>
    <row r="108" spans="1:7" s="4" customFormat="1" ht="12.75">
      <c r="A108" s="14" t="s">
        <v>160</v>
      </c>
      <c r="B108" s="2" t="s">
        <v>151</v>
      </c>
      <c r="C108" s="43" t="s">
        <v>22</v>
      </c>
      <c r="D108" s="38">
        <v>1</v>
      </c>
      <c r="E108" s="90">
        <v>3390</v>
      </c>
      <c r="F108" s="33">
        <f aca="true" t="shared" si="5" ref="F108:F114">+E108*D108</f>
        <v>3390</v>
      </c>
      <c r="G108" s="91">
        <v>2260</v>
      </c>
    </row>
    <row r="109" spans="1:7" s="4" customFormat="1" ht="12.75">
      <c r="A109" s="14" t="s">
        <v>161</v>
      </c>
      <c r="B109" s="2" t="s">
        <v>152</v>
      </c>
      <c r="C109" s="43" t="s">
        <v>22</v>
      </c>
      <c r="D109" s="38">
        <v>1</v>
      </c>
      <c r="E109" s="90">
        <v>3390</v>
      </c>
      <c r="F109" s="33">
        <f t="shared" si="5"/>
        <v>3390</v>
      </c>
      <c r="G109" s="91">
        <v>2260</v>
      </c>
    </row>
    <row r="110" spans="1:7" s="4" customFormat="1" ht="12.75">
      <c r="A110" s="14" t="s">
        <v>162</v>
      </c>
      <c r="B110" s="2" t="s">
        <v>153</v>
      </c>
      <c r="C110" s="43" t="s">
        <v>22</v>
      </c>
      <c r="D110" s="38">
        <v>1</v>
      </c>
      <c r="E110" s="90">
        <v>3390</v>
      </c>
      <c r="F110" s="33">
        <f t="shared" si="5"/>
        <v>3390</v>
      </c>
      <c r="G110" s="91">
        <v>2260</v>
      </c>
    </row>
    <row r="111" spans="1:7" s="4" customFormat="1" ht="12.75">
      <c r="A111" s="14" t="s">
        <v>163</v>
      </c>
      <c r="B111" s="2" t="s">
        <v>154</v>
      </c>
      <c r="C111" s="43" t="s">
        <v>22</v>
      </c>
      <c r="D111" s="38">
        <v>1</v>
      </c>
      <c r="E111" s="90">
        <v>3390</v>
      </c>
      <c r="F111" s="33">
        <f t="shared" si="5"/>
        <v>3390</v>
      </c>
      <c r="G111" s="91">
        <v>2260</v>
      </c>
    </row>
    <row r="112" spans="1:7" s="4" customFormat="1" ht="12.75">
      <c r="A112" s="14" t="s">
        <v>164</v>
      </c>
      <c r="B112" s="2" t="s">
        <v>155</v>
      </c>
      <c r="C112" s="43" t="s">
        <v>22</v>
      </c>
      <c r="D112" s="38">
        <v>1</v>
      </c>
      <c r="E112" s="90">
        <v>3390</v>
      </c>
      <c r="F112" s="33">
        <f t="shared" si="5"/>
        <v>3390</v>
      </c>
      <c r="G112" s="91">
        <v>2260</v>
      </c>
    </row>
    <row r="113" spans="1:7" s="4" customFormat="1" ht="12.75">
      <c r="A113" s="14" t="s">
        <v>165</v>
      </c>
      <c r="B113" s="2" t="s">
        <v>156</v>
      </c>
      <c r="C113" s="43" t="s">
        <v>22</v>
      </c>
      <c r="D113" s="38">
        <v>1</v>
      </c>
      <c r="E113" s="90">
        <v>3390</v>
      </c>
      <c r="F113" s="33">
        <f t="shared" si="5"/>
        <v>3390</v>
      </c>
      <c r="G113" s="91">
        <v>2260</v>
      </c>
    </row>
    <row r="114" spans="1:7" s="4" customFormat="1" ht="12.75">
      <c r="A114" s="14" t="s">
        <v>166</v>
      </c>
      <c r="B114" s="2" t="s">
        <v>157</v>
      </c>
      <c r="C114" s="43" t="s">
        <v>22</v>
      </c>
      <c r="D114" s="38">
        <v>1</v>
      </c>
      <c r="E114" s="90">
        <v>3390</v>
      </c>
      <c r="F114" s="33">
        <f t="shared" si="5"/>
        <v>3390</v>
      </c>
      <c r="G114" s="91">
        <v>2260</v>
      </c>
    </row>
    <row r="115" spans="1:7" ht="12.75">
      <c r="A115" s="14" t="s">
        <v>167</v>
      </c>
      <c r="B115" s="2" t="s">
        <v>158</v>
      </c>
      <c r="C115" s="31" t="s">
        <v>22</v>
      </c>
      <c r="D115" s="38">
        <v>1</v>
      </c>
      <c r="E115" s="90">
        <v>3390</v>
      </c>
      <c r="F115" s="33">
        <f>+E115*D115</f>
        <v>3390</v>
      </c>
      <c r="G115" s="91">
        <v>2260</v>
      </c>
    </row>
    <row r="116" spans="1:7" ht="12.75">
      <c r="A116" s="9"/>
      <c r="B116" s="5"/>
      <c r="C116" s="34"/>
      <c r="D116" s="40"/>
      <c r="E116" s="41"/>
      <c r="F116" s="37"/>
      <c r="G116" s="37"/>
    </row>
    <row r="117" spans="1:7" ht="15">
      <c r="A117" s="72">
        <v>9</v>
      </c>
      <c r="B117" s="73" t="s">
        <v>47</v>
      </c>
      <c r="C117" s="74"/>
      <c r="D117" s="75"/>
      <c r="E117" s="70" t="str">
        <f>E7</f>
        <v>$U</v>
      </c>
      <c r="F117" s="71">
        <f>SUM(F119:F125)</f>
        <v>0</v>
      </c>
      <c r="G117" s="71">
        <f>SUM(G119:G125)</f>
        <v>0</v>
      </c>
    </row>
    <row r="118" spans="3:7" ht="12.75">
      <c r="C118" s="27"/>
      <c r="D118" s="28"/>
      <c r="E118" s="29"/>
      <c r="F118" s="30"/>
      <c r="G118" s="30"/>
    </row>
    <row r="119" spans="1:7" s="4" customFormat="1" ht="12.75">
      <c r="A119" s="14" t="s">
        <v>168</v>
      </c>
      <c r="B119" s="2" t="s">
        <v>202</v>
      </c>
      <c r="C119" s="43" t="s">
        <v>22</v>
      </c>
      <c r="D119" s="38">
        <v>2</v>
      </c>
      <c r="E119" s="90"/>
      <c r="F119" s="33">
        <f aca="true" t="shared" si="6" ref="F119:F125">+E119*D119</f>
        <v>0</v>
      </c>
      <c r="G119" s="91"/>
    </row>
    <row r="120" spans="1:7" s="4" customFormat="1" ht="12.75">
      <c r="A120" s="14" t="s">
        <v>169</v>
      </c>
      <c r="B120" s="2" t="s">
        <v>205</v>
      </c>
      <c r="C120" s="43" t="s">
        <v>22</v>
      </c>
      <c r="D120" s="38">
        <v>2</v>
      </c>
      <c r="E120" s="90"/>
      <c r="F120" s="33">
        <f>+E120*D120</f>
        <v>0</v>
      </c>
      <c r="G120" s="91"/>
    </row>
    <row r="121" spans="1:7" s="4" customFormat="1" ht="12.75">
      <c r="A121" s="14" t="s">
        <v>170</v>
      </c>
      <c r="B121" s="2" t="s">
        <v>207</v>
      </c>
      <c r="C121" s="43" t="s">
        <v>22</v>
      </c>
      <c r="D121" s="38">
        <v>1</v>
      </c>
      <c r="E121" s="90"/>
      <c r="F121" s="33">
        <f t="shared" si="6"/>
        <v>0</v>
      </c>
      <c r="G121" s="94"/>
    </row>
    <row r="122" spans="1:7" s="4" customFormat="1" ht="12.75">
      <c r="A122" s="14" t="s">
        <v>171</v>
      </c>
      <c r="B122" s="2" t="s">
        <v>203</v>
      </c>
      <c r="C122" s="43" t="s">
        <v>22</v>
      </c>
      <c r="D122" s="38">
        <v>1</v>
      </c>
      <c r="E122" s="90"/>
      <c r="F122" s="33">
        <f t="shared" si="6"/>
        <v>0</v>
      </c>
      <c r="G122" s="91"/>
    </row>
    <row r="123" spans="1:7" ht="12.75">
      <c r="A123" s="14" t="s">
        <v>172</v>
      </c>
      <c r="B123" s="2" t="s">
        <v>204</v>
      </c>
      <c r="C123" s="31" t="s">
        <v>22</v>
      </c>
      <c r="D123" s="38">
        <v>1</v>
      </c>
      <c r="E123" s="90"/>
      <c r="F123" s="33">
        <f t="shared" si="6"/>
        <v>0</v>
      </c>
      <c r="G123" s="91"/>
    </row>
    <row r="124" spans="1:7" ht="12.75">
      <c r="A124" s="14" t="s">
        <v>173</v>
      </c>
      <c r="B124" s="3" t="s">
        <v>206</v>
      </c>
      <c r="C124" s="31" t="s">
        <v>22</v>
      </c>
      <c r="D124" s="38">
        <v>2</v>
      </c>
      <c r="E124" s="90"/>
      <c r="F124" s="33">
        <f t="shared" si="6"/>
        <v>0</v>
      </c>
      <c r="G124" s="91"/>
    </row>
    <row r="125" spans="1:7" ht="12.75">
      <c r="A125" s="14" t="s">
        <v>174</v>
      </c>
      <c r="B125" s="3" t="s">
        <v>42</v>
      </c>
      <c r="C125" s="44" t="s">
        <v>22</v>
      </c>
      <c r="D125" s="38">
        <v>1</v>
      </c>
      <c r="E125" s="90"/>
      <c r="F125" s="33">
        <f t="shared" si="6"/>
        <v>0</v>
      </c>
      <c r="G125" s="94"/>
    </row>
    <row r="126" spans="1:7" s="5" customFormat="1" ht="16.5" customHeight="1">
      <c r="A126" s="9"/>
      <c r="B126" s="11"/>
      <c r="C126" s="34"/>
      <c r="D126" s="35"/>
      <c r="E126" s="36"/>
      <c r="F126" s="37"/>
      <c r="G126" s="37"/>
    </row>
    <row r="127" spans="6:7" ht="15">
      <c r="F127" s="57"/>
      <c r="G127" s="57"/>
    </row>
    <row r="128" spans="1:7" s="4" customFormat="1" ht="12.75">
      <c r="A128" s="9"/>
      <c r="B128" s="11"/>
      <c r="C128" s="67"/>
      <c r="D128" s="20"/>
      <c r="E128" s="21"/>
      <c r="F128" s="42"/>
      <c r="G128" s="42"/>
    </row>
    <row r="129" spans="1:7" s="4" customFormat="1" ht="13.5" thickBot="1">
      <c r="A129" s="9"/>
      <c r="B129" s="11"/>
      <c r="C129" s="67"/>
      <c r="D129" s="20"/>
      <c r="E129" s="21"/>
      <c r="F129" s="42"/>
      <c r="G129" s="42"/>
    </row>
    <row r="130" spans="1:7" s="15" customFormat="1" ht="15" customHeight="1" thickBot="1">
      <c r="A130" s="99" t="s">
        <v>5</v>
      </c>
      <c r="B130" s="100"/>
      <c r="C130" s="118"/>
      <c r="D130" s="118"/>
      <c r="E130" s="119">
        <f>F7+F14+F27+F45+F53+F61+F92+F96+F117</f>
        <v>302195.61</v>
      </c>
      <c r="F130" s="120"/>
      <c r="G130" s="23"/>
    </row>
    <row r="131" spans="1:7" s="15" customFormat="1" ht="15.75" thickBot="1">
      <c r="A131" s="99" t="s">
        <v>12</v>
      </c>
      <c r="B131" s="100"/>
      <c r="C131" s="101"/>
      <c r="D131" s="101"/>
      <c r="E131" s="102">
        <f>+E130*22%</f>
        <v>66483.0342</v>
      </c>
      <c r="F131" s="103"/>
      <c r="G131" s="23"/>
    </row>
    <row r="132" spans="1:7" s="15" customFormat="1" ht="15.75" thickBot="1">
      <c r="A132" s="108" t="s">
        <v>13</v>
      </c>
      <c r="B132" s="100"/>
      <c r="C132" s="109"/>
      <c r="D132" s="109"/>
      <c r="E132" s="110">
        <f>+E131+E130</f>
        <v>368678.6442</v>
      </c>
      <c r="F132" s="111"/>
      <c r="G132" s="23"/>
    </row>
    <row r="133" spans="1:7" s="15" customFormat="1" ht="15.75" thickBot="1">
      <c r="A133" s="19"/>
      <c r="B133" s="19"/>
      <c r="C133" s="16"/>
      <c r="D133" s="17"/>
      <c r="E133" s="18"/>
      <c r="F133" s="24"/>
      <c r="G133" s="25"/>
    </row>
    <row r="134" spans="1:7" s="15" customFormat="1" ht="15.75" thickBot="1">
      <c r="A134" s="112" t="s">
        <v>14</v>
      </c>
      <c r="B134" s="113"/>
      <c r="C134" s="114"/>
      <c r="D134" s="114"/>
      <c r="E134" s="97">
        <f>G7+G14+G27+G45+G53+G61+G92+G96+G117</f>
        <v>25287</v>
      </c>
      <c r="F134" s="98"/>
      <c r="G134" s="23"/>
    </row>
    <row r="135" spans="1:6" ht="15.75" thickBot="1">
      <c r="A135" s="104" t="s">
        <v>175</v>
      </c>
      <c r="B135" s="105"/>
      <c r="C135" s="48"/>
      <c r="D135" s="49"/>
      <c r="E135" s="106">
        <f>E134*0.714</f>
        <v>18054.917999999998</v>
      </c>
      <c r="F135" s="107"/>
    </row>
  </sheetData>
  <sheetProtection password="9B7F" sheet="1" objects="1" scenarios="1" selectLockedCells="1"/>
  <mergeCells count="16">
    <mergeCell ref="A1:G1"/>
    <mergeCell ref="A3:G3"/>
    <mergeCell ref="A130:B130"/>
    <mergeCell ref="C130:D130"/>
    <mergeCell ref="E130:F130"/>
    <mergeCell ref="A135:B135"/>
    <mergeCell ref="E135:F135"/>
    <mergeCell ref="A132:B132"/>
    <mergeCell ref="C132:D132"/>
    <mergeCell ref="E132:F132"/>
    <mergeCell ref="A134:B134"/>
    <mergeCell ref="C134:D134"/>
    <mergeCell ref="E134:F134"/>
    <mergeCell ref="A131:B131"/>
    <mergeCell ref="C131:D131"/>
    <mergeCell ref="E131:F131"/>
  </mergeCells>
  <printOptions/>
  <pageMargins left="0.25" right="0.25" top="0.93" bottom="0.69" header="1.07" footer="0.3"/>
  <pageSetup fitToHeight="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5"/>
  <sheetViews>
    <sheetView zoomScale="110" zoomScaleNormal="110" zoomScalePageLayoutView="0" workbookViewId="0" topLeftCell="A1">
      <pane ySplit="5" topLeftCell="BM120" activePane="bottomLeft" state="frozen"/>
      <selection pane="topLeft" activeCell="A1" sqref="A1"/>
      <selection pane="bottomLeft" activeCell="G119" sqref="G119:G124"/>
    </sheetView>
  </sheetViews>
  <sheetFormatPr defaultColWidth="11.421875" defaultRowHeight="12.75"/>
  <cols>
    <col min="1" max="1" width="5.8515625" style="1" customWidth="1"/>
    <col min="2" max="2" width="121.421875" style="0" bestFit="1" customWidth="1"/>
    <col min="3" max="3" width="6.00390625" style="1" customWidth="1"/>
    <col min="4" max="4" width="7.7109375" style="13" bestFit="1" customWidth="1"/>
    <col min="5" max="5" width="13.28125" style="12" bestFit="1" customWidth="1"/>
    <col min="6" max="6" width="14.57421875" style="22" bestFit="1" customWidth="1"/>
    <col min="7" max="7" width="12.8515625" style="22" customWidth="1"/>
    <col min="9" max="9" width="11.421875" style="0" hidden="1" customWidth="1"/>
    <col min="10" max="10" width="0" style="0" hidden="1" customWidth="1"/>
  </cols>
  <sheetData>
    <row r="1" spans="1:7" s="93" customFormat="1" ht="18">
      <c r="A1" s="115" t="s">
        <v>213</v>
      </c>
      <c r="B1" s="116"/>
      <c r="C1" s="116"/>
      <c r="D1" s="116"/>
      <c r="E1" s="116"/>
      <c r="F1" s="116"/>
      <c r="G1" s="116"/>
    </row>
    <row r="2" spans="1:7" s="4" customFormat="1" ht="8.25" customHeight="1">
      <c r="A2" s="87"/>
      <c r="B2" s="88"/>
      <c r="C2" s="88"/>
      <c r="D2" s="88"/>
      <c r="E2" s="88"/>
      <c r="F2" s="88"/>
      <c r="G2" s="88"/>
    </row>
    <row r="3" spans="1:7" ht="26.25">
      <c r="A3" s="117" t="s">
        <v>34</v>
      </c>
      <c r="B3" s="117"/>
      <c r="C3" s="117"/>
      <c r="D3" s="117"/>
      <c r="E3" s="117"/>
      <c r="F3" s="117"/>
      <c r="G3" s="117"/>
    </row>
    <row r="4" ht="6.75" customHeight="1"/>
    <row r="5" spans="1:7" s="46" customFormat="1" ht="15">
      <c r="A5" s="81" t="s">
        <v>0</v>
      </c>
      <c r="B5" s="82" t="s">
        <v>1</v>
      </c>
      <c r="C5" s="83" t="s">
        <v>2</v>
      </c>
      <c r="D5" s="84" t="s">
        <v>3</v>
      </c>
      <c r="E5" s="85" t="s">
        <v>4</v>
      </c>
      <c r="F5" s="86" t="s">
        <v>5</v>
      </c>
      <c r="G5" s="47" t="s">
        <v>46</v>
      </c>
    </row>
    <row r="6" spans="3:7" ht="7.5" customHeight="1">
      <c r="C6" s="27"/>
      <c r="D6" s="28"/>
      <c r="E6" s="29"/>
      <c r="F6" s="30"/>
      <c r="G6" s="30"/>
    </row>
    <row r="7" spans="1:7" ht="15">
      <c r="A7" s="68">
        <v>1</v>
      </c>
      <c r="B7" s="69" t="s">
        <v>108</v>
      </c>
      <c r="C7" s="77"/>
      <c r="D7" s="78"/>
      <c r="E7" s="79" t="s">
        <v>6</v>
      </c>
      <c r="F7" s="80">
        <f>SUM(F9:F12)</f>
        <v>8212.725</v>
      </c>
      <c r="G7" s="80">
        <f>SUM(G9:G12)</f>
        <v>2083</v>
      </c>
    </row>
    <row r="8" spans="3:7" ht="12.75">
      <c r="C8" s="27"/>
      <c r="D8" s="28"/>
      <c r="E8" s="29"/>
      <c r="F8" s="30"/>
      <c r="G8" s="30"/>
    </row>
    <row r="9" spans="1:9" ht="12.75">
      <c r="A9" s="14" t="s">
        <v>112</v>
      </c>
      <c r="B9" s="2" t="s">
        <v>210</v>
      </c>
      <c r="C9" s="31" t="s">
        <v>7</v>
      </c>
      <c r="D9" s="92">
        <v>0.05</v>
      </c>
      <c r="E9" s="26">
        <f>F14+F27+F45+F53+F61+F92+F96+F117</f>
        <v>119025</v>
      </c>
      <c r="F9" s="33">
        <f>E9*D9</f>
        <v>5951.25</v>
      </c>
      <c r="G9" s="91">
        <v>1488</v>
      </c>
      <c r="I9">
        <f>3600000*D9</f>
        <v>180000</v>
      </c>
    </row>
    <row r="10" spans="1:9" ht="12.75">
      <c r="A10" s="14" t="s">
        <v>113</v>
      </c>
      <c r="B10" s="2" t="s">
        <v>211</v>
      </c>
      <c r="C10" s="31" t="s">
        <v>7</v>
      </c>
      <c r="D10" s="92">
        <v>0.007</v>
      </c>
      <c r="E10" s="26">
        <f>E9</f>
        <v>119025</v>
      </c>
      <c r="F10" s="45">
        <f>+E10*D10</f>
        <v>833.1750000000001</v>
      </c>
      <c r="G10" s="91">
        <v>238</v>
      </c>
      <c r="I10">
        <f>3600000*D10</f>
        <v>25200</v>
      </c>
    </row>
    <row r="11" spans="1:9" ht="12.75">
      <c r="A11" s="14" t="s">
        <v>114</v>
      </c>
      <c r="B11" s="2" t="s">
        <v>209</v>
      </c>
      <c r="C11" s="31" t="s">
        <v>7</v>
      </c>
      <c r="D11" s="92">
        <v>0.012</v>
      </c>
      <c r="E11" s="26">
        <f>E9</f>
        <v>119025</v>
      </c>
      <c r="F11" s="45">
        <f>+E11*D11</f>
        <v>1428.3</v>
      </c>
      <c r="G11" s="91">
        <v>357</v>
      </c>
      <c r="I11">
        <f>3600000*D11</f>
        <v>43200</v>
      </c>
    </row>
    <row r="12" spans="1:9" ht="12.75">
      <c r="A12" s="14" t="s">
        <v>200</v>
      </c>
      <c r="B12" s="2" t="s">
        <v>201</v>
      </c>
      <c r="C12" s="31" t="s">
        <v>7</v>
      </c>
      <c r="D12" s="92">
        <v>0.003</v>
      </c>
      <c r="E12" s="26">
        <f>F14+F27+F45+F53</f>
        <v>0</v>
      </c>
      <c r="F12" s="45">
        <f>+E12*D12</f>
        <v>0</v>
      </c>
      <c r="G12" s="91">
        <v>0</v>
      </c>
      <c r="I12">
        <f>500000*D12</f>
        <v>1500</v>
      </c>
    </row>
    <row r="13" spans="1:7" ht="12.75">
      <c r="A13" s="9"/>
      <c r="B13" s="5"/>
      <c r="C13" s="34"/>
      <c r="D13" s="35"/>
      <c r="E13" s="36"/>
      <c r="F13" s="37"/>
      <c r="G13" s="89"/>
    </row>
    <row r="14" spans="1:7" ht="15">
      <c r="A14" s="72">
        <v>2</v>
      </c>
      <c r="B14" s="73" t="s">
        <v>36</v>
      </c>
      <c r="C14" s="74"/>
      <c r="D14" s="75"/>
      <c r="E14" s="76" t="str">
        <f>E7</f>
        <v>$U</v>
      </c>
      <c r="F14" s="71">
        <f>SUM(F16:F25)</f>
        <v>0</v>
      </c>
      <c r="G14" s="71">
        <f>SUM(G16:G25)</f>
        <v>0</v>
      </c>
    </row>
    <row r="15" spans="3:7" ht="12.75">
      <c r="C15" s="27"/>
      <c r="D15" s="28"/>
      <c r="E15" s="29"/>
      <c r="F15" s="30"/>
      <c r="G15" s="30"/>
    </row>
    <row r="16" spans="1:7" ht="12.75">
      <c r="A16" s="51" t="s">
        <v>8</v>
      </c>
      <c r="B16" s="52" t="s">
        <v>96</v>
      </c>
      <c r="C16" s="53" t="s">
        <v>7</v>
      </c>
      <c r="D16" s="54">
        <v>1</v>
      </c>
      <c r="E16" s="90"/>
      <c r="F16" s="33">
        <f aca="true" t="shared" si="0" ref="F16:F23">+E16*D16</f>
        <v>0</v>
      </c>
      <c r="G16" s="91"/>
    </row>
    <row r="17" spans="1:7" ht="12.75">
      <c r="A17" s="51" t="s">
        <v>17</v>
      </c>
      <c r="B17" s="52" t="s">
        <v>199</v>
      </c>
      <c r="C17" s="53" t="s">
        <v>7</v>
      </c>
      <c r="D17" s="54">
        <v>1</v>
      </c>
      <c r="E17" s="90"/>
      <c r="F17" s="33">
        <f>+E17*D17</f>
        <v>0</v>
      </c>
      <c r="G17" s="91"/>
    </row>
    <row r="18" spans="1:7" ht="12.75">
      <c r="A18" s="51" t="s">
        <v>24</v>
      </c>
      <c r="B18" s="52" t="s">
        <v>110</v>
      </c>
      <c r="C18" s="53" t="s">
        <v>7</v>
      </c>
      <c r="D18" s="54">
        <v>1</v>
      </c>
      <c r="E18" s="90"/>
      <c r="F18" s="33">
        <f>+E18*D18</f>
        <v>0</v>
      </c>
      <c r="G18" s="91"/>
    </row>
    <row r="19" spans="1:7" ht="12.75">
      <c r="A19" s="51" t="s">
        <v>25</v>
      </c>
      <c r="B19" s="52" t="s">
        <v>97</v>
      </c>
      <c r="C19" s="53" t="s">
        <v>10</v>
      </c>
      <c r="D19" s="54">
        <v>18</v>
      </c>
      <c r="E19" s="90"/>
      <c r="F19" s="33">
        <f t="shared" si="0"/>
        <v>0</v>
      </c>
      <c r="G19" s="91"/>
    </row>
    <row r="20" spans="1:7" ht="12.75">
      <c r="A20" s="51" t="s">
        <v>38</v>
      </c>
      <c r="B20" s="52" t="s">
        <v>135</v>
      </c>
      <c r="C20" s="53" t="s">
        <v>7</v>
      </c>
      <c r="D20" s="54">
        <v>1</v>
      </c>
      <c r="E20" s="90"/>
      <c r="F20" s="33">
        <f t="shared" si="0"/>
        <v>0</v>
      </c>
      <c r="G20" s="91"/>
    </row>
    <row r="21" spans="1:7" ht="12.75">
      <c r="A21" s="51" t="s">
        <v>29</v>
      </c>
      <c r="B21" s="52" t="s">
        <v>37</v>
      </c>
      <c r="C21" s="53" t="s">
        <v>22</v>
      </c>
      <c r="D21" s="54">
        <v>3</v>
      </c>
      <c r="E21" s="90"/>
      <c r="F21" s="33">
        <f t="shared" si="0"/>
        <v>0</v>
      </c>
      <c r="G21" s="91"/>
    </row>
    <row r="22" spans="1:10" ht="12.75">
      <c r="A22" s="51" t="s">
        <v>30</v>
      </c>
      <c r="B22" s="55" t="s">
        <v>44</v>
      </c>
      <c r="C22" s="53" t="s">
        <v>35</v>
      </c>
      <c r="D22" s="56">
        <v>0.9</v>
      </c>
      <c r="E22" s="90"/>
      <c r="F22" s="33">
        <f t="shared" si="0"/>
        <v>0</v>
      </c>
      <c r="G22" s="91"/>
      <c r="J22" s="4"/>
    </row>
    <row r="23" spans="1:7" ht="12.75">
      <c r="A23" s="51" t="s">
        <v>39</v>
      </c>
      <c r="B23" s="55" t="s">
        <v>43</v>
      </c>
      <c r="C23" s="53" t="s">
        <v>35</v>
      </c>
      <c r="D23" s="56">
        <v>0.9</v>
      </c>
      <c r="E23" s="90"/>
      <c r="F23" s="33">
        <f t="shared" si="0"/>
        <v>0</v>
      </c>
      <c r="G23" s="91"/>
    </row>
    <row r="24" spans="1:7" ht="12.75">
      <c r="A24" s="51" t="s">
        <v>40</v>
      </c>
      <c r="B24" s="55" t="s">
        <v>109</v>
      </c>
      <c r="C24" s="53" t="s">
        <v>7</v>
      </c>
      <c r="D24" s="54">
        <v>1</v>
      </c>
      <c r="E24" s="90"/>
      <c r="F24" s="33">
        <f>+E24*D24</f>
        <v>0</v>
      </c>
      <c r="G24" s="91"/>
    </row>
    <row r="25" spans="1:7" ht="12.75">
      <c r="A25" s="51" t="s">
        <v>212</v>
      </c>
      <c r="B25" s="10" t="s">
        <v>176</v>
      </c>
      <c r="C25" s="31" t="s">
        <v>22</v>
      </c>
      <c r="D25" s="38">
        <v>7</v>
      </c>
      <c r="E25" s="90"/>
      <c r="F25" s="33">
        <f>+E25*D25</f>
        <v>0</v>
      </c>
      <c r="G25" s="91"/>
    </row>
    <row r="26" spans="1:12" s="4" customFormat="1" ht="12.75">
      <c r="A26" s="9"/>
      <c r="B26" s="6"/>
      <c r="C26" s="39"/>
      <c r="D26" s="40"/>
      <c r="E26" s="41"/>
      <c r="F26" s="42"/>
      <c r="G26" s="42"/>
      <c r="L26" s="4" t="s">
        <v>107</v>
      </c>
    </row>
    <row r="27" spans="1:7" ht="15">
      <c r="A27" s="72">
        <v>3</v>
      </c>
      <c r="B27" s="73" t="s">
        <v>41</v>
      </c>
      <c r="C27" s="74"/>
      <c r="D27" s="75"/>
      <c r="E27" s="70" t="str">
        <f>E7</f>
        <v>$U</v>
      </c>
      <c r="F27" s="71">
        <f>SUM(F29:F43)</f>
        <v>0</v>
      </c>
      <c r="G27" s="71">
        <f>SUM(G29:G43)</f>
        <v>0</v>
      </c>
    </row>
    <row r="28" spans="3:7" ht="12.75">
      <c r="C28" s="27"/>
      <c r="D28" s="28"/>
      <c r="E28" s="29"/>
      <c r="F28" s="30"/>
      <c r="G28" s="30"/>
    </row>
    <row r="29" spans="1:7" ht="12.75">
      <c r="A29" s="14" t="s">
        <v>9</v>
      </c>
      <c r="B29" s="2" t="s">
        <v>98</v>
      </c>
      <c r="C29" s="31" t="s">
        <v>7</v>
      </c>
      <c r="D29" s="38">
        <v>1</v>
      </c>
      <c r="E29" s="90"/>
      <c r="F29" s="33">
        <f aca="true" t="shared" si="1" ref="F29:F42">+E29*D29</f>
        <v>0</v>
      </c>
      <c r="G29" s="91"/>
    </row>
    <row r="30" spans="1:7" ht="12.75">
      <c r="A30" s="14" t="s">
        <v>18</v>
      </c>
      <c r="B30" s="2" t="s">
        <v>48</v>
      </c>
      <c r="C30" s="31" t="s">
        <v>7</v>
      </c>
      <c r="D30" s="38">
        <v>1</v>
      </c>
      <c r="E30" s="90"/>
      <c r="F30" s="33">
        <f t="shared" si="1"/>
        <v>0</v>
      </c>
      <c r="G30" s="91"/>
    </row>
    <row r="31" spans="1:7" ht="12.75">
      <c r="A31" s="14" t="s">
        <v>23</v>
      </c>
      <c r="B31" s="2" t="s">
        <v>99</v>
      </c>
      <c r="C31" s="31" t="s">
        <v>7</v>
      </c>
      <c r="D31" s="38">
        <v>1</v>
      </c>
      <c r="E31" s="90"/>
      <c r="F31" s="33">
        <f t="shared" si="1"/>
        <v>0</v>
      </c>
      <c r="G31" s="91"/>
    </row>
    <row r="32" spans="1:7" ht="12.75">
      <c r="A32" s="14" t="s">
        <v>26</v>
      </c>
      <c r="B32" s="2" t="s">
        <v>100</v>
      </c>
      <c r="C32" s="31" t="s">
        <v>22</v>
      </c>
      <c r="D32" s="38">
        <v>1</v>
      </c>
      <c r="E32" s="90"/>
      <c r="F32" s="33">
        <f t="shared" si="1"/>
        <v>0</v>
      </c>
      <c r="G32" s="91"/>
    </row>
    <row r="33" spans="1:7" ht="12.75">
      <c r="A33" s="14" t="s">
        <v>115</v>
      </c>
      <c r="B33" s="2" t="s">
        <v>101</v>
      </c>
      <c r="C33" s="31" t="s">
        <v>22</v>
      </c>
      <c r="D33" s="38">
        <v>1</v>
      </c>
      <c r="E33" s="90"/>
      <c r="F33" s="33">
        <f t="shared" si="1"/>
        <v>0</v>
      </c>
      <c r="G33" s="91"/>
    </row>
    <row r="34" spans="1:7" ht="12.75">
      <c r="A34" s="14" t="s">
        <v>116</v>
      </c>
      <c r="B34" s="2" t="s">
        <v>55</v>
      </c>
      <c r="C34" s="31" t="s">
        <v>7</v>
      </c>
      <c r="D34" s="38">
        <v>1</v>
      </c>
      <c r="E34" s="90"/>
      <c r="F34" s="33">
        <f t="shared" si="1"/>
        <v>0</v>
      </c>
      <c r="G34" s="91"/>
    </row>
    <row r="35" spans="1:7" ht="12.75">
      <c r="A35" s="14" t="s">
        <v>117</v>
      </c>
      <c r="B35" s="2" t="s">
        <v>102</v>
      </c>
      <c r="C35" s="31" t="s">
        <v>10</v>
      </c>
      <c r="D35" s="38">
        <v>12</v>
      </c>
      <c r="E35" s="90"/>
      <c r="F35" s="33">
        <f t="shared" si="1"/>
        <v>0</v>
      </c>
      <c r="G35" s="91"/>
    </row>
    <row r="36" spans="1:7" ht="12.75">
      <c r="A36" s="14" t="s">
        <v>118</v>
      </c>
      <c r="B36" s="2" t="s">
        <v>177</v>
      </c>
      <c r="C36" s="31" t="s">
        <v>10</v>
      </c>
      <c r="D36" s="38">
        <v>6</v>
      </c>
      <c r="E36" s="90"/>
      <c r="F36" s="33">
        <f>+E36*D36</f>
        <v>0</v>
      </c>
      <c r="G36" s="91"/>
    </row>
    <row r="37" spans="1:7" ht="12.75">
      <c r="A37" s="14" t="s">
        <v>27</v>
      </c>
      <c r="B37" s="3" t="s">
        <v>103</v>
      </c>
      <c r="C37" s="31" t="s">
        <v>10</v>
      </c>
      <c r="D37" s="38">
        <v>390</v>
      </c>
      <c r="E37" s="90"/>
      <c r="F37" s="33">
        <f t="shared" si="1"/>
        <v>0</v>
      </c>
      <c r="G37" s="91"/>
    </row>
    <row r="38" spans="1:7" ht="12.75">
      <c r="A38" s="14" t="s">
        <v>56</v>
      </c>
      <c r="B38" s="3" t="s">
        <v>95</v>
      </c>
      <c r="C38" s="31" t="s">
        <v>10</v>
      </c>
      <c r="D38" s="38">
        <v>235</v>
      </c>
      <c r="E38" s="90"/>
      <c r="F38" s="33">
        <f t="shared" si="1"/>
        <v>0</v>
      </c>
      <c r="G38" s="91"/>
    </row>
    <row r="39" spans="1:7" ht="12.75">
      <c r="A39" s="14" t="s">
        <v>31</v>
      </c>
      <c r="B39" s="3" t="s">
        <v>104</v>
      </c>
      <c r="C39" s="31" t="s">
        <v>22</v>
      </c>
      <c r="D39" s="38">
        <v>2</v>
      </c>
      <c r="E39" s="90"/>
      <c r="F39" s="33">
        <f t="shared" si="1"/>
        <v>0</v>
      </c>
      <c r="G39" s="91"/>
    </row>
    <row r="40" spans="1:7" ht="12.75">
      <c r="A40" s="14" t="s">
        <v>32</v>
      </c>
      <c r="B40" s="3" t="s">
        <v>136</v>
      </c>
      <c r="C40" s="31" t="s">
        <v>22</v>
      </c>
      <c r="D40" s="38">
        <v>7</v>
      </c>
      <c r="E40" s="90"/>
      <c r="F40" s="33">
        <f>+E40*D40</f>
        <v>0</v>
      </c>
      <c r="G40" s="91"/>
    </row>
    <row r="41" spans="1:7" ht="12.75">
      <c r="A41" s="14" t="s">
        <v>57</v>
      </c>
      <c r="B41" s="3" t="s">
        <v>137</v>
      </c>
      <c r="C41" s="31" t="s">
        <v>22</v>
      </c>
      <c r="D41" s="38">
        <v>2</v>
      </c>
      <c r="E41" s="90"/>
      <c r="F41" s="33">
        <f>+E41*D41</f>
        <v>0</v>
      </c>
      <c r="G41" s="91"/>
    </row>
    <row r="42" spans="1:7" ht="12.75">
      <c r="A42" s="14" t="s">
        <v>58</v>
      </c>
      <c r="B42" s="3" t="s">
        <v>111</v>
      </c>
      <c r="C42" s="31" t="s">
        <v>7</v>
      </c>
      <c r="D42" s="38">
        <v>1</v>
      </c>
      <c r="E42" s="90"/>
      <c r="F42" s="33">
        <f t="shared" si="1"/>
        <v>0</v>
      </c>
      <c r="G42" s="91"/>
    </row>
    <row r="43" spans="1:7" ht="12.75">
      <c r="A43" s="14" t="s">
        <v>178</v>
      </c>
      <c r="B43" s="3" t="s">
        <v>105</v>
      </c>
      <c r="C43" s="31" t="s">
        <v>7</v>
      </c>
      <c r="D43" s="38">
        <v>1</v>
      </c>
      <c r="E43" s="90"/>
      <c r="F43" s="33">
        <f>+E43*D43</f>
        <v>0</v>
      </c>
      <c r="G43" s="91"/>
    </row>
    <row r="44" spans="1:7" s="4" customFormat="1" ht="12.75">
      <c r="A44" s="9"/>
      <c r="B44" s="6" t="s">
        <v>179</v>
      </c>
      <c r="C44" s="39"/>
      <c r="D44" s="40"/>
      <c r="E44" s="41"/>
      <c r="F44" s="42"/>
      <c r="G44" s="42"/>
    </row>
    <row r="45" spans="1:7" ht="15">
      <c r="A45" s="72">
        <v>4</v>
      </c>
      <c r="B45" s="73" t="s">
        <v>63</v>
      </c>
      <c r="C45" s="74"/>
      <c r="D45" s="75"/>
      <c r="E45" s="70" t="str">
        <f>E7</f>
        <v>$U</v>
      </c>
      <c r="F45" s="71">
        <f>SUM(F47:F51)</f>
        <v>0</v>
      </c>
      <c r="G45" s="71">
        <f>SUM(G47:G51)</f>
        <v>0</v>
      </c>
    </row>
    <row r="46" spans="3:7" ht="12.75">
      <c r="C46" s="27"/>
      <c r="D46" s="28"/>
      <c r="E46" s="29"/>
      <c r="F46" s="30"/>
      <c r="G46" s="30"/>
    </row>
    <row r="47" spans="1:7" s="4" customFormat="1" ht="12.75">
      <c r="A47" s="14" t="s">
        <v>59</v>
      </c>
      <c r="B47" s="3" t="s">
        <v>49</v>
      </c>
      <c r="C47" s="43" t="s">
        <v>10</v>
      </c>
      <c r="D47" s="38">
        <v>140</v>
      </c>
      <c r="E47" s="90"/>
      <c r="F47" s="33">
        <f>+E47*D47</f>
        <v>0</v>
      </c>
      <c r="G47" s="91"/>
    </row>
    <row r="48" spans="1:7" s="4" customFormat="1" ht="12.75">
      <c r="A48" s="14" t="s">
        <v>134</v>
      </c>
      <c r="B48" s="3" t="s">
        <v>50</v>
      </c>
      <c r="C48" s="43" t="s">
        <v>11</v>
      </c>
      <c r="D48" s="38">
        <v>60</v>
      </c>
      <c r="E48" s="90"/>
      <c r="F48" s="33">
        <f>+E48*D48</f>
        <v>0</v>
      </c>
      <c r="G48" s="91"/>
    </row>
    <row r="49" spans="1:7" s="4" customFormat="1" ht="12.75">
      <c r="A49" s="14" t="s">
        <v>60</v>
      </c>
      <c r="B49" s="3" t="s">
        <v>119</v>
      </c>
      <c r="C49" s="43" t="s">
        <v>11</v>
      </c>
      <c r="D49" s="38">
        <v>52</v>
      </c>
      <c r="E49" s="90"/>
      <c r="F49" s="33">
        <f>+E49*D49</f>
        <v>0</v>
      </c>
      <c r="G49" s="91"/>
    </row>
    <row r="50" spans="1:7" s="4" customFormat="1" ht="12.75">
      <c r="A50" s="14" t="s">
        <v>61</v>
      </c>
      <c r="B50" s="3" t="s">
        <v>106</v>
      </c>
      <c r="C50" s="43" t="s">
        <v>22</v>
      </c>
      <c r="D50" s="38">
        <v>10</v>
      </c>
      <c r="E50" s="90"/>
      <c r="F50" s="33">
        <f>+E50*D50</f>
        <v>0</v>
      </c>
      <c r="G50" s="91"/>
    </row>
    <row r="51" spans="1:7" ht="12.75">
      <c r="A51" s="14" t="s">
        <v>62</v>
      </c>
      <c r="B51" s="3" t="s">
        <v>120</v>
      </c>
      <c r="C51" s="31" t="s">
        <v>22</v>
      </c>
      <c r="D51" s="38">
        <v>30</v>
      </c>
      <c r="E51" s="90"/>
      <c r="F51" s="33">
        <f>+E51*D51</f>
        <v>0</v>
      </c>
      <c r="G51" s="91"/>
    </row>
    <row r="52" spans="1:7" s="4" customFormat="1" ht="12.75">
      <c r="A52" s="9"/>
      <c r="B52" s="6"/>
      <c r="C52" s="39"/>
      <c r="D52" s="40"/>
      <c r="E52" s="41"/>
      <c r="F52" s="37"/>
      <c r="G52" s="95"/>
    </row>
    <row r="53" spans="1:7" ht="15">
      <c r="A53" s="72">
        <v>5</v>
      </c>
      <c r="B53" s="73" t="s">
        <v>64</v>
      </c>
      <c r="C53" s="74"/>
      <c r="D53" s="75"/>
      <c r="E53" s="70" t="str">
        <f>E7</f>
        <v>$U</v>
      </c>
      <c r="F53" s="71">
        <f>SUM(F55:F59)</f>
        <v>0</v>
      </c>
      <c r="G53" s="71">
        <f>SUM(G55:G59)</f>
        <v>0</v>
      </c>
    </row>
    <row r="54" spans="3:7" ht="12.75">
      <c r="C54" s="27"/>
      <c r="D54" s="28"/>
      <c r="E54" s="29"/>
      <c r="F54" s="30"/>
      <c r="G54" s="30"/>
    </row>
    <row r="55" spans="1:7" ht="12.75">
      <c r="A55" s="14" t="s">
        <v>19</v>
      </c>
      <c r="B55" s="2" t="s">
        <v>121</v>
      </c>
      <c r="C55" s="58" t="s">
        <v>10</v>
      </c>
      <c r="D55" s="59">
        <v>150</v>
      </c>
      <c r="E55" s="90"/>
      <c r="F55" s="96">
        <f>+E55*D55</f>
        <v>0</v>
      </c>
      <c r="G55" s="91"/>
    </row>
    <row r="56" spans="1:7" ht="12.75">
      <c r="A56" s="14" t="s">
        <v>20</v>
      </c>
      <c r="B56" s="2" t="s">
        <v>45</v>
      </c>
      <c r="C56" s="58" t="s">
        <v>10</v>
      </c>
      <c r="D56" s="59">
        <v>30</v>
      </c>
      <c r="E56" s="90"/>
      <c r="F56" s="96">
        <f>+E56*D56</f>
        <v>0</v>
      </c>
      <c r="G56" s="91"/>
    </row>
    <row r="57" spans="1:7" s="4" customFormat="1" ht="12.75">
      <c r="A57" s="14" t="s">
        <v>21</v>
      </c>
      <c r="B57" s="3" t="s">
        <v>138</v>
      </c>
      <c r="C57" s="60" t="s">
        <v>11</v>
      </c>
      <c r="D57" s="59">
        <v>10</v>
      </c>
      <c r="E57" s="90"/>
      <c r="F57" s="96">
        <f>+E57*D57</f>
        <v>0</v>
      </c>
      <c r="G57" s="91"/>
    </row>
    <row r="58" spans="1:7" s="4" customFormat="1" ht="12.75">
      <c r="A58" s="14" t="s">
        <v>122</v>
      </c>
      <c r="B58" s="3" t="s">
        <v>181</v>
      </c>
      <c r="C58" s="60" t="s">
        <v>11</v>
      </c>
      <c r="D58" s="59">
        <v>50</v>
      </c>
      <c r="E58" s="90"/>
      <c r="F58" s="96">
        <f>+E58*D58</f>
        <v>0</v>
      </c>
      <c r="G58" s="91"/>
    </row>
    <row r="59" spans="1:7" s="4" customFormat="1" ht="12.75">
      <c r="A59" s="14" t="s">
        <v>123</v>
      </c>
      <c r="B59" s="3" t="s">
        <v>124</v>
      </c>
      <c r="C59" s="60" t="s">
        <v>11</v>
      </c>
      <c r="D59" s="59">
        <v>8</v>
      </c>
      <c r="E59" s="90"/>
      <c r="F59" s="96">
        <f>+E59*D59</f>
        <v>0</v>
      </c>
      <c r="G59" s="91"/>
    </row>
    <row r="60" spans="1:255" s="5" customFormat="1" ht="12.75">
      <c r="A60" s="9"/>
      <c r="B60" s="6"/>
      <c r="C60" s="34"/>
      <c r="D60" s="35"/>
      <c r="E60" s="36"/>
      <c r="F60" s="37"/>
      <c r="G60" s="37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</row>
    <row r="61" spans="1:7" ht="15">
      <c r="A61" s="72">
        <v>6</v>
      </c>
      <c r="B61" s="73" t="s">
        <v>182</v>
      </c>
      <c r="C61" s="74"/>
      <c r="D61" s="75"/>
      <c r="E61" s="70" t="str">
        <f>E53</f>
        <v>$U</v>
      </c>
      <c r="F61" s="50">
        <f>SUM(F63:F90)</f>
        <v>0</v>
      </c>
      <c r="G61" s="50">
        <f>SUM(G63:G90)</f>
        <v>0</v>
      </c>
    </row>
    <row r="62" spans="1:7" s="4" customFormat="1" ht="15">
      <c r="A62" s="61"/>
      <c r="B62" s="62"/>
      <c r="C62" s="63"/>
      <c r="D62" s="64"/>
      <c r="E62" s="65"/>
      <c r="F62" s="66"/>
      <c r="G62" s="66"/>
    </row>
    <row r="63" spans="1:7" ht="12.75">
      <c r="A63" s="14" t="s">
        <v>15</v>
      </c>
      <c r="B63" s="2" t="s">
        <v>183</v>
      </c>
      <c r="C63" s="31" t="s">
        <v>7</v>
      </c>
      <c r="D63" s="32">
        <v>1</v>
      </c>
      <c r="E63" s="90"/>
      <c r="F63" s="33">
        <f>+E63*D63</f>
        <v>0</v>
      </c>
      <c r="G63" s="91"/>
    </row>
    <row r="64" spans="1:7" ht="12.75">
      <c r="A64" s="14" t="s">
        <v>16</v>
      </c>
      <c r="B64" s="10" t="s">
        <v>184</v>
      </c>
      <c r="C64" s="31" t="s">
        <v>7</v>
      </c>
      <c r="D64" s="38">
        <v>1</v>
      </c>
      <c r="E64" s="90"/>
      <c r="F64" s="33">
        <f>+E64*D64</f>
        <v>0</v>
      </c>
      <c r="G64" s="91"/>
    </row>
    <row r="65" spans="1:7" ht="12.75">
      <c r="A65" s="14" t="s">
        <v>28</v>
      </c>
      <c r="B65" s="10" t="s">
        <v>125</v>
      </c>
      <c r="C65" s="31" t="s">
        <v>7</v>
      </c>
      <c r="D65" s="38">
        <v>1</v>
      </c>
      <c r="E65" s="90"/>
      <c r="F65" s="33">
        <f>+E65*D65</f>
        <v>0</v>
      </c>
      <c r="G65" s="91"/>
    </row>
    <row r="66" spans="1:7" ht="12.75">
      <c r="A66" s="14" t="s">
        <v>74</v>
      </c>
      <c r="B66" s="10" t="s">
        <v>126</v>
      </c>
      <c r="C66" s="31" t="s">
        <v>7</v>
      </c>
      <c r="D66" s="38">
        <v>1</v>
      </c>
      <c r="E66" s="90"/>
      <c r="F66" s="33">
        <f>+E66*D66</f>
        <v>0</v>
      </c>
      <c r="G66" s="91"/>
    </row>
    <row r="67" spans="1:7" ht="12.75">
      <c r="A67" s="14" t="s">
        <v>75</v>
      </c>
      <c r="B67" s="3" t="s">
        <v>127</v>
      </c>
      <c r="C67" s="31" t="s">
        <v>11</v>
      </c>
      <c r="D67" s="32">
        <v>36</v>
      </c>
      <c r="E67" s="90"/>
      <c r="F67" s="33">
        <f aca="true" t="shared" si="2" ref="F67:F76">+E67*D67</f>
        <v>0</v>
      </c>
      <c r="G67" s="91"/>
    </row>
    <row r="68" spans="1:7" ht="12.75">
      <c r="A68" s="14" t="s">
        <v>76</v>
      </c>
      <c r="B68" s="3" t="s">
        <v>185</v>
      </c>
      <c r="C68" s="31" t="s">
        <v>11</v>
      </c>
      <c r="D68" s="32">
        <v>12</v>
      </c>
      <c r="E68" s="90"/>
      <c r="F68" s="33">
        <f t="shared" si="2"/>
        <v>0</v>
      </c>
      <c r="G68" s="91"/>
    </row>
    <row r="69" spans="1:7" s="5" customFormat="1" ht="12.75">
      <c r="A69" s="14" t="s">
        <v>77</v>
      </c>
      <c r="B69" s="3" t="s">
        <v>186</v>
      </c>
      <c r="C69" s="31" t="s">
        <v>11</v>
      </c>
      <c r="D69" s="32">
        <v>18</v>
      </c>
      <c r="E69" s="90"/>
      <c r="F69" s="33">
        <f t="shared" si="2"/>
        <v>0</v>
      </c>
      <c r="G69" s="91"/>
    </row>
    <row r="70" spans="1:7" s="5" customFormat="1" ht="12.75">
      <c r="A70" s="14" t="s">
        <v>78</v>
      </c>
      <c r="B70" s="3" t="s">
        <v>128</v>
      </c>
      <c r="C70" s="31" t="s">
        <v>11</v>
      </c>
      <c r="D70" s="32">
        <v>200</v>
      </c>
      <c r="E70" s="90"/>
      <c r="F70" s="33">
        <f t="shared" si="2"/>
        <v>0</v>
      </c>
      <c r="G70" s="91"/>
    </row>
    <row r="71" spans="1:7" s="5" customFormat="1" ht="12.75">
      <c r="A71" s="14" t="s">
        <v>79</v>
      </c>
      <c r="B71" s="3" t="s">
        <v>129</v>
      </c>
      <c r="C71" s="31" t="s">
        <v>11</v>
      </c>
      <c r="D71" s="32">
        <v>350</v>
      </c>
      <c r="E71" s="90"/>
      <c r="F71" s="33">
        <f t="shared" si="2"/>
        <v>0</v>
      </c>
      <c r="G71" s="91"/>
    </row>
    <row r="72" spans="1:7" ht="12.75">
      <c r="A72" s="14" t="s">
        <v>80</v>
      </c>
      <c r="B72" s="2" t="s">
        <v>187</v>
      </c>
      <c r="C72" s="31" t="s">
        <v>7</v>
      </c>
      <c r="D72" s="32">
        <v>1</v>
      </c>
      <c r="E72" s="90"/>
      <c r="F72" s="33">
        <f t="shared" si="2"/>
        <v>0</v>
      </c>
      <c r="G72" s="91"/>
    </row>
    <row r="73" spans="1:7" ht="12.75">
      <c r="A73" s="14" t="s">
        <v>81</v>
      </c>
      <c r="B73" s="2" t="s">
        <v>188</v>
      </c>
      <c r="C73" s="31" t="s">
        <v>7</v>
      </c>
      <c r="D73" s="32">
        <v>1</v>
      </c>
      <c r="E73" s="90"/>
      <c r="F73" s="33">
        <f t="shared" si="2"/>
        <v>0</v>
      </c>
      <c r="G73" s="91"/>
    </row>
    <row r="74" spans="1:7" ht="12.75">
      <c r="A74" s="14" t="s">
        <v>82</v>
      </c>
      <c r="B74" s="2" t="s">
        <v>189</v>
      </c>
      <c r="C74" s="31" t="s">
        <v>7</v>
      </c>
      <c r="D74" s="32">
        <v>1</v>
      </c>
      <c r="E74" s="90"/>
      <c r="F74" s="33">
        <f>+E74*D74</f>
        <v>0</v>
      </c>
      <c r="G74" s="91"/>
    </row>
    <row r="75" spans="1:7" s="5" customFormat="1" ht="12.75">
      <c r="A75" s="14" t="s">
        <v>82</v>
      </c>
      <c r="B75" s="3" t="s">
        <v>190</v>
      </c>
      <c r="C75" s="31" t="s">
        <v>7</v>
      </c>
      <c r="D75" s="32">
        <v>1</v>
      </c>
      <c r="E75" s="90"/>
      <c r="F75" s="33">
        <f t="shared" si="2"/>
        <v>0</v>
      </c>
      <c r="G75" s="91"/>
    </row>
    <row r="76" spans="1:7" ht="12.75">
      <c r="A76" s="14" t="s">
        <v>83</v>
      </c>
      <c r="B76" s="3" t="s">
        <v>130</v>
      </c>
      <c r="C76" s="31" t="s">
        <v>22</v>
      </c>
      <c r="D76" s="32">
        <v>52</v>
      </c>
      <c r="E76" s="90"/>
      <c r="F76" s="33">
        <f t="shared" si="2"/>
        <v>0</v>
      </c>
      <c r="G76" s="91"/>
    </row>
    <row r="77" spans="1:7" ht="12.75">
      <c r="A77" s="14" t="s">
        <v>84</v>
      </c>
      <c r="B77" s="3" t="s">
        <v>131</v>
      </c>
      <c r="C77" s="31" t="s">
        <v>22</v>
      </c>
      <c r="D77" s="32">
        <v>9</v>
      </c>
      <c r="E77" s="90"/>
      <c r="F77" s="33">
        <f>+E77*D77</f>
        <v>0</v>
      </c>
      <c r="G77" s="91"/>
    </row>
    <row r="78" spans="1:7" ht="12.75">
      <c r="A78" s="14" t="s">
        <v>85</v>
      </c>
      <c r="B78" s="3" t="s">
        <v>191</v>
      </c>
      <c r="C78" s="31" t="s">
        <v>22</v>
      </c>
      <c r="D78" s="32">
        <v>20</v>
      </c>
      <c r="E78" s="90"/>
      <c r="F78" s="33">
        <f aca="true" t="shared" si="3" ref="F78:F84">+E78*D78</f>
        <v>0</v>
      </c>
      <c r="G78" s="91"/>
    </row>
    <row r="79" spans="1:7" ht="12.75">
      <c r="A79" s="14" t="s">
        <v>86</v>
      </c>
      <c r="B79" s="3" t="s">
        <v>132</v>
      </c>
      <c r="C79" s="31" t="s">
        <v>22</v>
      </c>
      <c r="D79" s="32">
        <v>20</v>
      </c>
      <c r="E79" s="90"/>
      <c r="F79" s="33">
        <f t="shared" si="3"/>
        <v>0</v>
      </c>
      <c r="G79" s="91"/>
    </row>
    <row r="80" spans="1:7" ht="12.75">
      <c r="A80" s="14" t="s">
        <v>87</v>
      </c>
      <c r="B80" s="3" t="s">
        <v>133</v>
      </c>
      <c r="C80" s="31" t="s">
        <v>22</v>
      </c>
      <c r="D80" s="32">
        <v>52</v>
      </c>
      <c r="E80" s="90"/>
      <c r="F80" s="33">
        <f t="shared" si="3"/>
        <v>0</v>
      </c>
      <c r="G80" s="91"/>
    </row>
    <row r="81" spans="1:7" ht="12.75">
      <c r="A81" s="14" t="s">
        <v>88</v>
      </c>
      <c r="B81" s="3" t="s">
        <v>192</v>
      </c>
      <c r="C81" s="31" t="s">
        <v>22</v>
      </c>
      <c r="D81" s="32">
        <v>21</v>
      </c>
      <c r="E81" s="90"/>
      <c r="F81" s="33">
        <f t="shared" si="3"/>
        <v>0</v>
      </c>
      <c r="G81" s="91"/>
    </row>
    <row r="82" spans="1:7" ht="12.75">
      <c r="A82" s="14" t="s">
        <v>89</v>
      </c>
      <c r="B82" s="3" t="s">
        <v>193</v>
      </c>
      <c r="C82" s="31" t="s">
        <v>22</v>
      </c>
      <c r="D82" s="32">
        <v>15</v>
      </c>
      <c r="E82" s="90"/>
      <c r="F82" s="33">
        <f t="shared" si="3"/>
        <v>0</v>
      </c>
      <c r="G82" s="91"/>
    </row>
    <row r="83" spans="1:7" ht="12.75">
      <c r="A83" s="14" t="s">
        <v>90</v>
      </c>
      <c r="B83" s="3" t="s">
        <v>194</v>
      </c>
      <c r="C83" s="31" t="s">
        <v>22</v>
      </c>
      <c r="D83" s="32">
        <v>12</v>
      </c>
      <c r="E83" s="90"/>
      <c r="F83" s="33">
        <f t="shared" si="3"/>
        <v>0</v>
      </c>
      <c r="G83" s="91"/>
    </row>
    <row r="84" spans="1:7" ht="12.75">
      <c r="A84" s="14" t="s">
        <v>91</v>
      </c>
      <c r="B84" s="3" t="s">
        <v>195</v>
      </c>
      <c r="C84" s="31" t="s">
        <v>22</v>
      </c>
      <c r="D84" s="32">
        <v>10</v>
      </c>
      <c r="E84" s="90"/>
      <c r="F84" s="33">
        <f t="shared" si="3"/>
        <v>0</v>
      </c>
      <c r="G84" s="91"/>
    </row>
    <row r="85" spans="1:7" s="5" customFormat="1" ht="12.75">
      <c r="A85" s="14" t="s">
        <v>92</v>
      </c>
      <c r="B85" s="3" t="s">
        <v>51</v>
      </c>
      <c r="C85" s="31" t="s">
        <v>11</v>
      </c>
      <c r="D85" s="32">
        <v>9</v>
      </c>
      <c r="E85" s="90"/>
      <c r="F85" s="33">
        <f aca="true" t="shared" si="4" ref="F85:F90">+E85*D85</f>
        <v>0</v>
      </c>
      <c r="G85" s="91"/>
    </row>
    <row r="86" spans="1:7" s="5" customFormat="1" ht="12.75">
      <c r="A86" s="14" t="s">
        <v>93</v>
      </c>
      <c r="B86" s="3" t="s">
        <v>52</v>
      </c>
      <c r="C86" s="31" t="s">
        <v>11</v>
      </c>
      <c r="D86" s="32">
        <v>12</v>
      </c>
      <c r="E86" s="90"/>
      <c r="F86" s="33">
        <f t="shared" si="4"/>
        <v>0</v>
      </c>
      <c r="G86" s="91"/>
    </row>
    <row r="87" spans="1:7" s="5" customFormat="1" ht="12.75">
      <c r="A87" s="14" t="s">
        <v>94</v>
      </c>
      <c r="B87" s="3" t="s">
        <v>53</v>
      </c>
      <c r="C87" s="31" t="s">
        <v>11</v>
      </c>
      <c r="D87" s="32">
        <v>18</v>
      </c>
      <c r="E87" s="90"/>
      <c r="F87" s="33">
        <f t="shared" si="4"/>
        <v>0</v>
      </c>
      <c r="G87" s="91"/>
    </row>
    <row r="88" spans="1:255" ht="12.75">
      <c r="A88" s="14" t="s">
        <v>139</v>
      </c>
      <c r="B88" s="8" t="s">
        <v>142</v>
      </c>
      <c r="C88" s="31" t="s">
        <v>22</v>
      </c>
      <c r="D88" s="32">
        <v>10</v>
      </c>
      <c r="E88" s="90"/>
      <c r="F88" s="33">
        <f t="shared" si="4"/>
        <v>0</v>
      </c>
      <c r="G88" s="91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</row>
    <row r="89" spans="1:255" ht="12.75">
      <c r="A89" s="14" t="s">
        <v>140</v>
      </c>
      <c r="B89" s="8" t="s">
        <v>196</v>
      </c>
      <c r="C89" s="31" t="s">
        <v>22</v>
      </c>
      <c r="D89" s="32">
        <v>3</v>
      </c>
      <c r="E89" s="90"/>
      <c r="F89" s="33">
        <f t="shared" si="4"/>
        <v>0</v>
      </c>
      <c r="G89" s="91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</row>
    <row r="90" spans="1:255" ht="12.75">
      <c r="A90" s="14" t="s">
        <v>180</v>
      </c>
      <c r="B90" s="8" t="s">
        <v>197</v>
      </c>
      <c r="C90" s="31" t="s">
        <v>7</v>
      </c>
      <c r="D90" s="32">
        <v>1</v>
      </c>
      <c r="E90" s="90"/>
      <c r="F90" s="33">
        <f t="shared" si="4"/>
        <v>0</v>
      </c>
      <c r="G90" s="91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</row>
    <row r="91" spans="1:7" s="6" customFormat="1" ht="12.75">
      <c r="A91" s="9"/>
      <c r="C91" s="39"/>
      <c r="D91" s="40"/>
      <c r="E91" s="41"/>
      <c r="F91" s="42"/>
      <c r="G91" s="42"/>
    </row>
    <row r="92" spans="1:7" ht="15">
      <c r="A92" s="72">
        <v>7</v>
      </c>
      <c r="B92" s="73" t="s">
        <v>141</v>
      </c>
      <c r="C92" s="74"/>
      <c r="D92" s="75"/>
      <c r="E92" s="70">
        <f>E69</f>
        <v>0</v>
      </c>
      <c r="F92" s="50">
        <f>SUM(F94)</f>
        <v>0</v>
      </c>
      <c r="G92" s="50">
        <f>SUM(G94)</f>
        <v>0</v>
      </c>
    </row>
    <row r="93" spans="1:7" s="4" customFormat="1" ht="12" customHeight="1">
      <c r="A93" s="61"/>
      <c r="B93" s="62"/>
      <c r="C93" s="63"/>
      <c r="D93" s="64"/>
      <c r="E93" s="65"/>
      <c r="F93" s="66"/>
      <c r="G93" s="66"/>
    </row>
    <row r="94" spans="1:7" ht="12.75">
      <c r="A94" s="14" t="s">
        <v>15</v>
      </c>
      <c r="B94" s="3" t="s">
        <v>33</v>
      </c>
      <c r="C94" s="31" t="s">
        <v>7</v>
      </c>
      <c r="D94" s="32">
        <v>1</v>
      </c>
      <c r="E94" s="90"/>
      <c r="F94" s="33">
        <f>+E94*D94</f>
        <v>0</v>
      </c>
      <c r="G94" s="94"/>
    </row>
    <row r="95" spans="1:7" s="6" customFormat="1" ht="11.25" customHeight="1">
      <c r="A95" s="9"/>
      <c r="C95" s="39"/>
      <c r="D95" s="40"/>
      <c r="E95" s="41"/>
      <c r="G95" s="42"/>
    </row>
    <row r="96" spans="1:7" ht="15">
      <c r="A96" s="72">
        <v>8</v>
      </c>
      <c r="B96" s="73" t="s">
        <v>54</v>
      </c>
      <c r="C96" s="74"/>
      <c r="D96" s="75"/>
      <c r="E96" s="70" t="str">
        <f>E7</f>
        <v>$U</v>
      </c>
      <c r="F96" s="71">
        <f>SUM(F98:F115)</f>
        <v>0</v>
      </c>
      <c r="G96" s="71">
        <f>SUM(G98:G115)</f>
        <v>0</v>
      </c>
    </row>
    <row r="97" spans="3:7" ht="12.75">
      <c r="C97" s="27"/>
      <c r="D97" s="28"/>
      <c r="E97" s="29"/>
      <c r="F97" s="30"/>
      <c r="G97" s="30"/>
    </row>
    <row r="98" spans="1:7" s="4" customFormat="1" ht="12.75">
      <c r="A98" s="14" t="s">
        <v>65</v>
      </c>
      <c r="B98" s="2" t="s">
        <v>208</v>
      </c>
      <c r="C98" s="43" t="s">
        <v>22</v>
      </c>
      <c r="D98" s="38">
        <v>1</v>
      </c>
      <c r="E98" s="90"/>
      <c r="F98" s="33">
        <f aca="true" t="shared" si="5" ref="F98:F105">+E98*D98</f>
        <v>0</v>
      </c>
      <c r="G98" s="94"/>
    </row>
    <row r="99" spans="1:7" s="4" customFormat="1" ht="12.75">
      <c r="A99" s="14" t="s">
        <v>66</v>
      </c>
      <c r="B99" s="2" t="s">
        <v>143</v>
      </c>
      <c r="C99" s="43" t="s">
        <v>22</v>
      </c>
      <c r="D99" s="38">
        <v>1</v>
      </c>
      <c r="E99" s="90"/>
      <c r="F99" s="33">
        <f t="shared" si="5"/>
        <v>0</v>
      </c>
      <c r="G99" s="94"/>
    </row>
    <row r="100" spans="1:7" s="4" customFormat="1" ht="12.75">
      <c r="A100" s="14" t="s">
        <v>67</v>
      </c>
      <c r="B100" s="2" t="s">
        <v>144</v>
      </c>
      <c r="C100" s="43" t="s">
        <v>22</v>
      </c>
      <c r="D100" s="38">
        <v>1</v>
      </c>
      <c r="E100" s="90"/>
      <c r="F100" s="33">
        <f t="shared" si="5"/>
        <v>0</v>
      </c>
      <c r="G100" s="94"/>
    </row>
    <row r="101" spans="1:7" s="4" customFormat="1" ht="12.75">
      <c r="A101" s="14" t="s">
        <v>68</v>
      </c>
      <c r="B101" s="2" t="s">
        <v>145</v>
      </c>
      <c r="C101" s="43" t="s">
        <v>22</v>
      </c>
      <c r="D101" s="38">
        <v>1</v>
      </c>
      <c r="E101" s="90"/>
      <c r="F101" s="33">
        <f t="shared" si="5"/>
        <v>0</v>
      </c>
      <c r="G101" s="94"/>
    </row>
    <row r="102" spans="1:7" s="4" customFormat="1" ht="12.75">
      <c r="A102" s="14" t="s">
        <v>69</v>
      </c>
      <c r="B102" s="2" t="s">
        <v>198</v>
      </c>
      <c r="C102" s="43" t="s">
        <v>22</v>
      </c>
      <c r="D102" s="38">
        <v>1</v>
      </c>
      <c r="E102" s="90"/>
      <c r="F102" s="33">
        <f t="shared" si="5"/>
        <v>0</v>
      </c>
      <c r="G102" s="94"/>
    </row>
    <row r="103" spans="1:7" s="4" customFormat="1" ht="12.75">
      <c r="A103" s="14" t="s">
        <v>70</v>
      </c>
      <c r="B103" s="2" t="s">
        <v>146</v>
      </c>
      <c r="C103" s="43" t="s">
        <v>22</v>
      </c>
      <c r="D103" s="38">
        <v>1</v>
      </c>
      <c r="E103" s="90"/>
      <c r="F103" s="33">
        <f t="shared" si="5"/>
        <v>0</v>
      </c>
      <c r="G103" s="94"/>
    </row>
    <row r="104" spans="1:7" s="4" customFormat="1" ht="12.75">
      <c r="A104" s="14" t="s">
        <v>71</v>
      </c>
      <c r="B104" s="2" t="s">
        <v>147</v>
      </c>
      <c r="C104" s="43" t="s">
        <v>22</v>
      </c>
      <c r="D104" s="38">
        <v>1</v>
      </c>
      <c r="E104" s="90"/>
      <c r="F104" s="33">
        <f t="shared" si="5"/>
        <v>0</v>
      </c>
      <c r="G104" s="94"/>
    </row>
    <row r="105" spans="1:7" s="4" customFormat="1" ht="12.75">
      <c r="A105" s="14" t="s">
        <v>72</v>
      </c>
      <c r="B105" s="2" t="s">
        <v>148</v>
      </c>
      <c r="C105" s="43" t="s">
        <v>22</v>
      </c>
      <c r="D105" s="38">
        <v>1</v>
      </c>
      <c r="E105" s="90"/>
      <c r="F105" s="33">
        <f t="shared" si="5"/>
        <v>0</v>
      </c>
      <c r="G105" s="94"/>
    </row>
    <row r="106" spans="1:7" ht="12.75">
      <c r="A106" s="14" t="s">
        <v>73</v>
      </c>
      <c r="B106" s="2" t="s">
        <v>149</v>
      </c>
      <c r="C106" s="31" t="s">
        <v>22</v>
      </c>
      <c r="D106" s="38">
        <v>1</v>
      </c>
      <c r="E106" s="90"/>
      <c r="F106" s="33">
        <f>+E106*D106</f>
        <v>0</v>
      </c>
      <c r="G106" s="94"/>
    </row>
    <row r="107" spans="1:7" s="4" customFormat="1" ht="12.75">
      <c r="A107" s="14" t="s">
        <v>159</v>
      </c>
      <c r="B107" s="2" t="s">
        <v>150</v>
      </c>
      <c r="C107" s="43" t="s">
        <v>22</v>
      </c>
      <c r="D107" s="38">
        <v>1</v>
      </c>
      <c r="E107" s="90"/>
      <c r="F107" s="33">
        <f>+E107*D107</f>
        <v>0</v>
      </c>
      <c r="G107" s="91"/>
    </row>
    <row r="108" spans="1:7" s="4" customFormat="1" ht="12.75">
      <c r="A108" s="14" t="s">
        <v>160</v>
      </c>
      <c r="B108" s="2" t="s">
        <v>151</v>
      </c>
      <c r="C108" s="43" t="s">
        <v>22</v>
      </c>
      <c r="D108" s="38">
        <v>1</v>
      </c>
      <c r="E108" s="90"/>
      <c r="F108" s="33">
        <f aca="true" t="shared" si="6" ref="F108:F114">+E108*D108</f>
        <v>0</v>
      </c>
      <c r="G108" s="91"/>
    </row>
    <row r="109" spans="1:7" s="4" customFormat="1" ht="12.75">
      <c r="A109" s="14" t="s">
        <v>161</v>
      </c>
      <c r="B109" s="2" t="s">
        <v>152</v>
      </c>
      <c r="C109" s="43" t="s">
        <v>22</v>
      </c>
      <c r="D109" s="38">
        <v>1</v>
      </c>
      <c r="E109" s="90"/>
      <c r="F109" s="33">
        <f t="shared" si="6"/>
        <v>0</v>
      </c>
      <c r="G109" s="91"/>
    </row>
    <row r="110" spans="1:7" s="4" customFormat="1" ht="12.75">
      <c r="A110" s="14" t="s">
        <v>162</v>
      </c>
      <c r="B110" s="2" t="s">
        <v>153</v>
      </c>
      <c r="C110" s="43" t="s">
        <v>22</v>
      </c>
      <c r="D110" s="38">
        <v>1</v>
      </c>
      <c r="E110" s="90"/>
      <c r="F110" s="33">
        <f t="shared" si="6"/>
        <v>0</v>
      </c>
      <c r="G110" s="91"/>
    </row>
    <row r="111" spans="1:7" s="4" customFormat="1" ht="12.75">
      <c r="A111" s="14" t="s">
        <v>163</v>
      </c>
      <c r="B111" s="2" t="s">
        <v>154</v>
      </c>
      <c r="C111" s="43" t="s">
        <v>22</v>
      </c>
      <c r="D111" s="38">
        <v>1</v>
      </c>
      <c r="E111" s="90"/>
      <c r="F111" s="33">
        <f t="shared" si="6"/>
        <v>0</v>
      </c>
      <c r="G111" s="91"/>
    </row>
    <row r="112" spans="1:7" s="4" customFormat="1" ht="12.75">
      <c r="A112" s="14" t="s">
        <v>164</v>
      </c>
      <c r="B112" s="2" t="s">
        <v>155</v>
      </c>
      <c r="C112" s="43" t="s">
        <v>22</v>
      </c>
      <c r="D112" s="38">
        <v>1</v>
      </c>
      <c r="E112" s="90"/>
      <c r="F112" s="33">
        <f t="shared" si="6"/>
        <v>0</v>
      </c>
      <c r="G112" s="91"/>
    </row>
    <row r="113" spans="1:7" s="4" customFormat="1" ht="12.75">
      <c r="A113" s="14" t="s">
        <v>165</v>
      </c>
      <c r="B113" s="2" t="s">
        <v>156</v>
      </c>
      <c r="C113" s="43" t="s">
        <v>22</v>
      </c>
      <c r="D113" s="38">
        <v>1</v>
      </c>
      <c r="E113" s="90"/>
      <c r="F113" s="33">
        <f t="shared" si="6"/>
        <v>0</v>
      </c>
      <c r="G113" s="91"/>
    </row>
    <row r="114" spans="1:7" s="4" customFormat="1" ht="12.75">
      <c r="A114" s="14" t="s">
        <v>166</v>
      </c>
      <c r="B114" s="2" t="s">
        <v>157</v>
      </c>
      <c r="C114" s="43" t="s">
        <v>22</v>
      </c>
      <c r="D114" s="38">
        <v>1</v>
      </c>
      <c r="E114" s="90"/>
      <c r="F114" s="33">
        <f t="shared" si="6"/>
        <v>0</v>
      </c>
      <c r="G114" s="91"/>
    </row>
    <row r="115" spans="1:7" ht="12.75">
      <c r="A115" s="14" t="s">
        <v>167</v>
      </c>
      <c r="B115" s="2" t="s">
        <v>158</v>
      </c>
      <c r="C115" s="31" t="s">
        <v>22</v>
      </c>
      <c r="D115" s="38">
        <v>1</v>
      </c>
      <c r="E115" s="90"/>
      <c r="F115" s="33">
        <f>+E115*D115</f>
        <v>0</v>
      </c>
      <c r="G115" s="91"/>
    </row>
    <row r="116" spans="1:7" ht="12.75">
      <c r="A116" s="9"/>
      <c r="B116" s="5"/>
      <c r="C116" s="34"/>
      <c r="D116" s="40"/>
      <c r="E116" s="41"/>
      <c r="F116" s="37"/>
      <c r="G116" s="37"/>
    </row>
    <row r="117" spans="1:7" ht="15">
      <c r="A117" s="72">
        <v>9</v>
      </c>
      <c r="B117" s="73" t="s">
        <v>47</v>
      </c>
      <c r="C117" s="74"/>
      <c r="D117" s="75"/>
      <c r="E117" s="70" t="str">
        <f>E7</f>
        <v>$U</v>
      </c>
      <c r="F117" s="71">
        <f>SUM(F119:F125)</f>
        <v>119025</v>
      </c>
      <c r="G117" s="71">
        <f>SUM(G119:G125)</f>
        <v>0</v>
      </c>
    </row>
    <row r="118" spans="3:7" ht="12.75">
      <c r="C118" s="27"/>
      <c r="D118" s="28"/>
      <c r="E118" s="29"/>
      <c r="F118" s="30"/>
      <c r="G118" s="30"/>
    </row>
    <row r="119" spans="1:7" s="4" customFormat="1" ht="12.75">
      <c r="A119" s="14" t="s">
        <v>168</v>
      </c>
      <c r="B119" s="2" t="s">
        <v>202</v>
      </c>
      <c r="C119" s="43" t="s">
        <v>22</v>
      </c>
      <c r="D119" s="38">
        <v>2</v>
      </c>
      <c r="E119" s="90">
        <v>16950</v>
      </c>
      <c r="F119" s="33">
        <f aca="true" t="shared" si="7" ref="F119:F125">+E119*D119</f>
        <v>33900</v>
      </c>
      <c r="G119" s="91"/>
    </row>
    <row r="120" spans="1:7" s="4" customFormat="1" ht="12.75">
      <c r="A120" s="14" t="s">
        <v>169</v>
      </c>
      <c r="B120" s="2" t="s">
        <v>205</v>
      </c>
      <c r="C120" s="43" t="s">
        <v>22</v>
      </c>
      <c r="D120" s="38">
        <v>2</v>
      </c>
      <c r="E120" s="90">
        <v>2550</v>
      </c>
      <c r="F120" s="33">
        <f>+E120*D120</f>
        <v>5100</v>
      </c>
      <c r="G120" s="91"/>
    </row>
    <row r="121" spans="1:7" s="4" customFormat="1" ht="12.75">
      <c r="A121" s="14" t="s">
        <v>170</v>
      </c>
      <c r="B121" s="2" t="s">
        <v>207</v>
      </c>
      <c r="C121" s="43" t="s">
        <v>22</v>
      </c>
      <c r="D121" s="38">
        <v>1</v>
      </c>
      <c r="E121" s="90">
        <v>27750</v>
      </c>
      <c r="F121" s="33">
        <f t="shared" si="7"/>
        <v>27750</v>
      </c>
      <c r="G121" s="94"/>
    </row>
    <row r="122" spans="1:7" s="4" customFormat="1" ht="12.75">
      <c r="A122" s="14" t="s">
        <v>171</v>
      </c>
      <c r="B122" s="2" t="s">
        <v>203</v>
      </c>
      <c r="C122" s="43" t="s">
        <v>22</v>
      </c>
      <c r="D122" s="38">
        <v>1</v>
      </c>
      <c r="E122" s="90">
        <v>9300</v>
      </c>
      <c r="F122" s="33">
        <f t="shared" si="7"/>
        <v>9300</v>
      </c>
      <c r="G122" s="91"/>
    </row>
    <row r="123" spans="1:7" ht="12.75">
      <c r="A123" s="14" t="s">
        <v>172</v>
      </c>
      <c r="B123" s="2" t="s">
        <v>204</v>
      </c>
      <c r="C123" s="31" t="s">
        <v>22</v>
      </c>
      <c r="D123" s="38">
        <v>1</v>
      </c>
      <c r="E123" s="90">
        <v>5250</v>
      </c>
      <c r="F123" s="33">
        <f t="shared" si="7"/>
        <v>5250</v>
      </c>
      <c r="G123" s="91"/>
    </row>
    <row r="124" spans="1:7" ht="12.75">
      <c r="A124" s="14" t="s">
        <v>173</v>
      </c>
      <c r="B124" s="3" t="s">
        <v>206</v>
      </c>
      <c r="C124" s="31" t="s">
        <v>22</v>
      </c>
      <c r="D124" s="38">
        <v>2</v>
      </c>
      <c r="E124" s="90">
        <v>12150</v>
      </c>
      <c r="F124" s="33">
        <f t="shared" si="7"/>
        <v>24300</v>
      </c>
      <c r="G124" s="91"/>
    </row>
    <row r="125" spans="1:7" ht="12.75">
      <c r="A125" s="14" t="s">
        <v>174</v>
      </c>
      <c r="B125" s="3" t="s">
        <v>42</v>
      </c>
      <c r="C125" s="44" t="s">
        <v>22</v>
      </c>
      <c r="D125" s="38">
        <v>1</v>
      </c>
      <c r="E125" s="90">
        <v>13425</v>
      </c>
      <c r="F125" s="33">
        <f t="shared" si="7"/>
        <v>13425</v>
      </c>
      <c r="G125" s="94"/>
    </row>
    <row r="126" spans="1:7" s="5" customFormat="1" ht="16.5" customHeight="1">
      <c r="A126" s="9"/>
      <c r="B126" s="11"/>
      <c r="C126" s="34"/>
      <c r="D126" s="35"/>
      <c r="E126" s="36"/>
      <c r="F126" s="37"/>
      <c r="G126" s="37"/>
    </row>
    <row r="127" spans="6:7" ht="15">
      <c r="F127" s="57"/>
      <c r="G127" s="57"/>
    </row>
    <row r="128" spans="1:7" s="4" customFormat="1" ht="12.75">
      <c r="A128" s="9"/>
      <c r="B128" s="11"/>
      <c r="C128" s="67"/>
      <c r="D128" s="20"/>
      <c r="E128" s="21"/>
      <c r="F128" s="42"/>
      <c r="G128" s="42"/>
    </row>
    <row r="129" spans="1:7" s="4" customFormat="1" ht="13.5" thickBot="1">
      <c r="A129" s="9"/>
      <c r="B129" s="11"/>
      <c r="C129" s="67"/>
      <c r="D129" s="20"/>
      <c r="E129" s="21"/>
      <c r="F129" s="42"/>
      <c r="G129" s="42"/>
    </row>
    <row r="130" spans="1:7" s="15" customFormat="1" ht="15" customHeight="1" thickBot="1">
      <c r="A130" s="99" t="s">
        <v>5</v>
      </c>
      <c r="B130" s="100"/>
      <c r="C130" s="118"/>
      <c r="D130" s="118"/>
      <c r="E130" s="119">
        <f>F7+F14+F27+F45+F53+F61+F92+F96+F117</f>
        <v>127237.725</v>
      </c>
      <c r="F130" s="120"/>
      <c r="G130" s="23"/>
    </row>
    <row r="131" spans="1:7" s="15" customFormat="1" ht="15.75" thickBot="1">
      <c r="A131" s="99" t="s">
        <v>12</v>
      </c>
      <c r="B131" s="100"/>
      <c r="C131" s="101"/>
      <c r="D131" s="101"/>
      <c r="E131" s="102">
        <f>+E130*22%</f>
        <v>27992.2995</v>
      </c>
      <c r="F131" s="103"/>
      <c r="G131" s="23"/>
    </row>
    <row r="132" spans="1:7" s="15" customFormat="1" ht="15.75" thickBot="1">
      <c r="A132" s="108" t="s">
        <v>13</v>
      </c>
      <c r="B132" s="100"/>
      <c r="C132" s="109"/>
      <c r="D132" s="109"/>
      <c r="E132" s="110">
        <f>+E131+E130</f>
        <v>155230.0245</v>
      </c>
      <c r="F132" s="111"/>
      <c r="G132" s="23"/>
    </row>
    <row r="133" spans="1:7" s="15" customFormat="1" ht="15.75" thickBot="1">
      <c r="A133" s="19"/>
      <c r="B133" s="19"/>
      <c r="C133" s="16"/>
      <c r="D133" s="17"/>
      <c r="E133" s="18"/>
      <c r="F133" s="24"/>
      <c r="G133" s="25"/>
    </row>
    <row r="134" spans="1:7" s="15" customFormat="1" ht="15.75" thickBot="1">
      <c r="A134" s="112" t="s">
        <v>14</v>
      </c>
      <c r="B134" s="113"/>
      <c r="C134" s="114"/>
      <c r="D134" s="114"/>
      <c r="E134" s="97">
        <f>G7+G14+G27+G45+G53+G61+G92+G96+G117</f>
        <v>2083</v>
      </c>
      <c r="F134" s="98"/>
      <c r="G134" s="23"/>
    </row>
    <row r="135" spans="1:6" ht="15.75" thickBot="1">
      <c r="A135" s="104" t="s">
        <v>175</v>
      </c>
      <c r="B135" s="105"/>
      <c r="C135" s="48"/>
      <c r="D135" s="49"/>
      <c r="E135" s="106">
        <f>E134*0.714</f>
        <v>1487.262</v>
      </c>
      <c r="F135" s="107"/>
    </row>
  </sheetData>
  <sheetProtection password="9B7F" sheet="1" objects="1" scenarios="1" selectLockedCells="1"/>
  <mergeCells count="16">
    <mergeCell ref="C132:D132"/>
    <mergeCell ref="A135:B135"/>
    <mergeCell ref="E135:F135"/>
    <mergeCell ref="A134:B134"/>
    <mergeCell ref="C134:D134"/>
    <mergeCell ref="E134:F134"/>
    <mergeCell ref="A3:G3"/>
    <mergeCell ref="A1:G1"/>
    <mergeCell ref="E132:F132"/>
    <mergeCell ref="A130:B130"/>
    <mergeCell ref="C130:D130"/>
    <mergeCell ref="E130:F130"/>
    <mergeCell ref="A131:B131"/>
    <mergeCell ref="C131:D131"/>
    <mergeCell ref="E131:F131"/>
    <mergeCell ref="A132:B132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JPereira</cp:lastModifiedBy>
  <cp:lastPrinted>2020-01-09T17:45:03Z</cp:lastPrinted>
  <dcterms:created xsi:type="dcterms:W3CDTF">2010-08-26T22:39:19Z</dcterms:created>
  <dcterms:modified xsi:type="dcterms:W3CDTF">2020-01-09T18:33:22Z</dcterms:modified>
  <cp:category/>
  <cp:version/>
  <cp:contentType/>
  <cp:contentStatus/>
</cp:coreProperties>
</file>