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9875" windowHeight="7725"/>
  </bookViews>
  <sheets>
    <sheet name="COMPARATIVO" sheetId="1" r:id="rId1"/>
    <sheet name="ADJUDICATARIO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20" i="2"/>
  <c r="D20"/>
  <c r="E19"/>
  <c r="F19" s="1"/>
  <c r="F20" s="1"/>
  <c r="D25" s="1"/>
  <c r="E14"/>
  <c r="F14" s="1"/>
  <c r="D14"/>
  <c r="E13"/>
  <c r="F13" s="1"/>
  <c r="F12"/>
  <c r="E12"/>
  <c r="E11"/>
  <c r="F11" s="1"/>
  <c r="E10"/>
  <c r="F10" s="1"/>
  <c r="E8"/>
  <c r="F8" s="1"/>
  <c r="F7"/>
  <c r="G7" s="1"/>
  <c r="D7"/>
  <c r="D15" s="1"/>
  <c r="E112" i="1"/>
  <c r="E15" i="2" l="1"/>
  <c r="F15" s="1"/>
  <c r="D22" s="1"/>
  <c r="D28" s="1"/>
  <c r="E20"/>
  <c r="K116" i="1"/>
  <c r="H13"/>
  <c r="I13"/>
  <c r="K74" l="1"/>
  <c r="F112"/>
  <c r="G19" i="2" s="1"/>
  <c r="E115" i="1"/>
  <c r="F115" s="1"/>
  <c r="G112" l="1"/>
  <c r="E86"/>
  <c r="F86" s="1"/>
  <c r="G13" i="2" s="1"/>
  <c r="E83" i="1"/>
  <c r="F83" s="1"/>
  <c r="G11" i="2" s="1"/>
  <c r="E79" i="1"/>
  <c r="F79" s="1"/>
  <c r="E73"/>
  <c r="F73" s="1"/>
  <c r="E70"/>
  <c r="F70" s="1"/>
  <c r="G70" s="1"/>
  <c r="D45"/>
  <c r="E45" s="1"/>
  <c r="F45" s="1"/>
  <c r="E44"/>
  <c r="F44" s="1"/>
  <c r="E41"/>
  <c r="E40"/>
  <c r="F40" s="1"/>
  <c r="G10" i="2" s="1"/>
  <c r="F41" i="1"/>
  <c r="D37"/>
  <c r="D46" s="1"/>
  <c r="F37"/>
  <c r="D116"/>
  <c r="D102"/>
  <c r="E101"/>
  <c r="F101" s="1"/>
  <c r="G14" i="2" s="1"/>
  <c r="E96" i="1"/>
  <c r="F96" s="1"/>
  <c r="E94"/>
  <c r="F94" s="1"/>
  <c r="D88"/>
  <c r="E87"/>
  <c r="F87" s="1"/>
  <c r="E85"/>
  <c r="F85" s="1"/>
  <c r="E84"/>
  <c r="F84" s="1"/>
  <c r="G84" s="1"/>
  <c r="E82"/>
  <c r="F82" s="1"/>
  <c r="E80"/>
  <c r="D9"/>
  <c r="E59"/>
  <c r="F59" s="1"/>
  <c r="E57"/>
  <c r="F57" s="1"/>
  <c r="E56"/>
  <c r="F56" s="1"/>
  <c r="E54"/>
  <c r="F54" s="1"/>
  <c r="E52"/>
  <c r="D60"/>
  <c r="E43"/>
  <c r="F43" s="1"/>
  <c r="G12" i="2" s="1"/>
  <c r="E42" i="1"/>
  <c r="F42" s="1"/>
  <c r="G42" s="1"/>
  <c r="E38"/>
  <c r="E31"/>
  <c r="F31" s="1"/>
  <c r="E29"/>
  <c r="F29" s="1"/>
  <c r="E28"/>
  <c r="F28" s="1"/>
  <c r="G28" s="1"/>
  <c r="E26"/>
  <c r="F26" s="1"/>
  <c r="E24"/>
  <c r="D32"/>
  <c r="E17"/>
  <c r="F17" s="1"/>
  <c r="E15"/>
  <c r="F15" s="1"/>
  <c r="E14"/>
  <c r="F14" s="1"/>
  <c r="G14" s="1"/>
  <c r="E12"/>
  <c r="F12" s="1"/>
  <c r="E10"/>
  <c r="F10" s="1"/>
  <c r="E32" l="1"/>
  <c r="E60"/>
  <c r="G82"/>
  <c r="G12"/>
  <c r="G96"/>
  <c r="G40"/>
  <c r="G85"/>
  <c r="G15"/>
  <c r="G43"/>
  <c r="G115"/>
  <c r="G87"/>
  <c r="G45"/>
  <c r="G101"/>
  <c r="G73"/>
  <c r="G17"/>
  <c r="G79"/>
  <c r="G37"/>
  <c r="G41"/>
  <c r="G83"/>
  <c r="E46"/>
  <c r="F46" s="1"/>
  <c r="G86"/>
  <c r="G44"/>
  <c r="F52"/>
  <c r="F60" s="1"/>
  <c r="E116"/>
  <c r="E102"/>
  <c r="F116"/>
  <c r="F102"/>
  <c r="E88"/>
  <c r="F80"/>
  <c r="G8" i="2" s="1"/>
  <c r="E74" i="1"/>
  <c r="F38"/>
  <c r="F24"/>
  <c r="F32" s="1"/>
  <c r="F74"/>
  <c r="F18"/>
  <c r="E18"/>
  <c r="G80" l="1"/>
  <c r="G38"/>
  <c r="G94"/>
  <c r="G52"/>
  <c r="G10"/>
  <c r="G13" s="1"/>
  <c r="F88"/>
  <c r="D18"/>
</calcChain>
</file>

<file path=xl/sharedStrings.xml><?xml version="1.0" encoding="utf-8"?>
<sst xmlns="http://schemas.openxmlformats.org/spreadsheetml/2006/main" count="266" uniqueCount="48">
  <si>
    <t>TOTAL</t>
  </si>
  <si>
    <t>Precio total con IVA</t>
  </si>
  <si>
    <t>Puntaje por precio (40)</t>
  </si>
  <si>
    <t>Puntaje Antecedentes</t>
  </si>
  <si>
    <t>Puntaje total</t>
  </si>
  <si>
    <t>ITEM 1</t>
  </si>
  <si>
    <t>Montaje de escenario</t>
  </si>
  <si>
    <t>ITEM 2</t>
  </si>
  <si>
    <t>ITEM 3</t>
  </si>
  <si>
    <t>Arrend. De inst.musicales y equip. De amplif y audio 2</t>
  </si>
  <si>
    <t>CANTIDAD</t>
  </si>
  <si>
    <t>Precio unit sin IVA</t>
  </si>
  <si>
    <t>Precio total sin IVA</t>
  </si>
  <si>
    <t>Grupo Eletrogeno</t>
  </si>
  <si>
    <t>ITEM 4</t>
  </si>
  <si>
    <t>Arrend. De carpa</t>
  </si>
  <si>
    <t>ITEM 5</t>
  </si>
  <si>
    <t>Serv. De video</t>
  </si>
  <si>
    <t>ITEM 6</t>
  </si>
  <si>
    <t>Foco para iluminación</t>
  </si>
  <si>
    <t>ITEM 7</t>
  </si>
  <si>
    <t>Ser. De decoración</t>
  </si>
  <si>
    <t>item 8</t>
  </si>
  <si>
    <t>Arrend. De audio y Luces</t>
  </si>
  <si>
    <t>3) ESCENARIOS URUGUAY</t>
  </si>
  <si>
    <t>2) DIAZ GALLEGO MARIA JOSE</t>
  </si>
  <si>
    <t>1) CREDIRSAL LTDA</t>
  </si>
  <si>
    <t>4) NOVATEC URUGUAY SRL</t>
  </si>
  <si>
    <t>5)PIÑA AGESTA MATIAS Y SILVA MALLADOT LUCIA</t>
  </si>
  <si>
    <t>6)PIÑEIRO RODRIGUEZ GUSTAVO ANDRES</t>
  </si>
  <si>
    <t>8) VARELA PICOT MARTIN ANDRE</t>
  </si>
  <si>
    <t xml:space="preserve">                                              Cuadro Comparativo totales por empresa - Licitación Abreviada N° 4/2018 ARTE Y JUVENTUD</t>
  </si>
  <si>
    <t>Precio total EXCENTO IVA</t>
  </si>
  <si>
    <t>7) SABARROS STABILE SERGIO SEBASTIAN</t>
  </si>
  <si>
    <t>No referencia</t>
  </si>
  <si>
    <t>No anexo, referencia ni antecedente</t>
  </si>
  <si>
    <t>no anexos,referencias ni antecedentea</t>
  </si>
  <si>
    <t>no anexos , referencias ni antecedentes</t>
  </si>
  <si>
    <t>No anexos, antecedentes  ni referencias</t>
  </si>
  <si>
    <t>No anexos,referencias ni antecedentes</t>
  </si>
  <si>
    <t>puntaje por calidad 30%</t>
  </si>
  <si>
    <t>Puntaje por calidad(30)</t>
  </si>
  <si>
    <t>Cuadro Adjudicatario Licitación Abreviada N°4/2018</t>
  </si>
  <si>
    <t xml:space="preserve">Total Adjudicado </t>
  </si>
  <si>
    <t>Total Adjudicado Escenarios Uruguay</t>
  </si>
  <si>
    <t>Total adjudicado Varela Picto Martin Andre</t>
  </si>
  <si>
    <t>Referencias (30)</t>
  </si>
  <si>
    <t>,,,,,,,,,</t>
  </si>
</sst>
</file>

<file path=xl/styles.xml><?xml version="1.0" encoding="utf-8"?>
<styleSheet xmlns="http://schemas.openxmlformats.org/spreadsheetml/2006/main">
  <numFmts count="3">
    <numFmt numFmtId="164" formatCode="&quot;$&quot;\ #,##0;[Red]\-&quot;$&quot;\ #,##0"/>
    <numFmt numFmtId="165" formatCode="&quot;$&quot;\ #,##0"/>
    <numFmt numFmtId="166" formatCode="&quot;$&quot;\ 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1" xfId="0" applyBorder="1" applyAlignment="1"/>
    <xf numFmtId="0" fontId="0" fillId="0" borderId="3" xfId="0" applyBorder="1" applyAlignment="1"/>
    <xf numFmtId="164" fontId="0" fillId="0" borderId="4" xfId="0" applyNumberFormat="1" applyBorder="1" applyAlignment="1"/>
    <xf numFmtId="165" fontId="0" fillId="0" borderId="4" xfId="0" applyNumberFormat="1" applyBorder="1" applyAlignment="1"/>
    <xf numFmtId="0" fontId="0" fillId="0" borderId="4" xfId="0" applyBorder="1" applyAlignment="1"/>
    <xf numFmtId="0" fontId="0" fillId="0" borderId="6" xfId="0" applyBorder="1" applyAlignment="1"/>
    <xf numFmtId="165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165" fontId="0" fillId="0" borderId="0" xfId="0" applyNumberFormat="1" applyFont="1" applyBorder="1"/>
    <xf numFmtId="0" fontId="0" fillId="0" borderId="4" xfId="0" applyBorder="1"/>
    <xf numFmtId="0" fontId="1" fillId="0" borderId="4" xfId="0" applyFont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0" fillId="0" borderId="5" xfId="0" applyBorder="1"/>
    <xf numFmtId="0" fontId="0" fillId="0" borderId="5" xfId="0" applyFill="1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1" fillId="0" borderId="1" xfId="0" applyFont="1" applyBorder="1" applyAlignment="1">
      <alignment vertical="top"/>
    </xf>
    <xf numFmtId="165" fontId="0" fillId="0" borderId="1" xfId="0" applyNumberFormat="1" applyBorder="1" applyAlignment="1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4" xfId="0" applyNumberFormat="1" applyBorder="1" applyAlignment="1"/>
    <xf numFmtId="0" fontId="2" fillId="2" borderId="16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" fontId="0" fillId="0" borderId="4" xfId="0" applyNumberFormat="1" applyBorder="1" applyAlignment="1"/>
    <xf numFmtId="0" fontId="0" fillId="0" borderId="1" xfId="0" applyBorder="1" applyAlignment="1">
      <alignment horizontal="right"/>
    </xf>
    <xf numFmtId="1" fontId="0" fillId="0" borderId="7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6" xfId="0" applyFont="1" applyBorder="1" applyAlignment="1"/>
    <xf numFmtId="0" fontId="0" fillId="0" borderId="0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5" fillId="0" borderId="13" xfId="0" applyFont="1" applyBorder="1"/>
    <xf numFmtId="165" fontId="5" fillId="0" borderId="13" xfId="0" applyNumberFormat="1" applyFont="1" applyBorder="1"/>
    <xf numFmtId="166" fontId="5" fillId="0" borderId="13" xfId="0" applyNumberFormat="1" applyFont="1" applyBorder="1"/>
    <xf numFmtId="0" fontId="5" fillId="0" borderId="13" xfId="0" applyFont="1" applyBorder="1" applyAlignment="1">
      <alignment horizontal="right"/>
    </xf>
    <xf numFmtId="0" fontId="5" fillId="0" borderId="14" xfId="0" applyFont="1" applyBorder="1"/>
    <xf numFmtId="0" fontId="5" fillId="0" borderId="14" xfId="0" applyFont="1" applyBorder="1" applyAlignment="1">
      <alignment horizontal="right"/>
    </xf>
    <xf numFmtId="1" fontId="0" fillId="0" borderId="7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 vertical="top"/>
    </xf>
    <xf numFmtId="0" fontId="2" fillId="3" borderId="0" xfId="0" applyFont="1" applyFill="1" applyBorder="1" applyAlignment="1">
      <alignment horizontal="left" vertical="center"/>
    </xf>
    <xf numFmtId="1" fontId="0" fillId="0" borderId="7" xfId="0" applyNumberFormat="1" applyBorder="1" applyAlignment="1"/>
    <xf numFmtId="1" fontId="0" fillId="0" borderId="1" xfId="0" applyNumberFormat="1" applyBorder="1" applyAlignment="1"/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7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165" fontId="0" fillId="0" borderId="7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6" fontId="1" fillId="0" borderId="2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7"/>
  <sheetViews>
    <sheetView tabSelected="1" topLeftCell="A79" workbookViewId="0">
      <selection activeCell="L100" sqref="L100"/>
    </sheetView>
  </sheetViews>
  <sheetFormatPr baseColWidth="10" defaultRowHeight="16.5" customHeight="1"/>
  <cols>
    <col min="1" max="1" width="11.42578125" style="1"/>
    <col min="2" max="2" width="27.5703125" style="1" bestFit="1" customWidth="1"/>
    <col min="3" max="3" width="12.85546875" style="1" customWidth="1"/>
    <col min="4" max="5" width="15.7109375" style="1" customWidth="1"/>
    <col min="6" max="6" width="14.7109375" style="1" customWidth="1"/>
    <col min="7" max="8" width="11.42578125" style="1"/>
    <col min="9" max="9" width="13.5703125" style="1" customWidth="1"/>
    <col min="10" max="10" width="15" style="1" customWidth="1"/>
    <col min="11" max="16384" width="11.42578125" style="1"/>
  </cols>
  <sheetData>
    <row r="2" spans="1:11" ht="16.5" customHeight="1">
      <c r="D2" s="2"/>
      <c r="E2" s="2"/>
    </row>
    <row r="3" spans="1:11" ht="16.5" customHeight="1">
      <c r="D3" s="2"/>
      <c r="E3" s="2"/>
    </row>
    <row r="4" spans="1:11" ht="16.5" customHeight="1">
      <c r="I4" s="2"/>
    </row>
    <row r="5" spans="1:11" ht="16.5" customHeight="1">
      <c r="A5" s="73" t="s">
        <v>31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6.5" customHeight="1" thickBot="1"/>
    <row r="7" spans="1:11" ht="16.5" customHeight="1">
      <c r="A7" s="98" t="s">
        <v>26</v>
      </c>
      <c r="B7" s="99"/>
      <c r="C7" s="95" t="s">
        <v>10</v>
      </c>
      <c r="D7" s="88" t="s">
        <v>11</v>
      </c>
      <c r="E7" s="88" t="s">
        <v>12</v>
      </c>
      <c r="F7" s="88" t="s">
        <v>1</v>
      </c>
      <c r="G7" s="88" t="s">
        <v>2</v>
      </c>
      <c r="H7" s="88" t="s">
        <v>40</v>
      </c>
      <c r="I7" s="88" t="s">
        <v>3</v>
      </c>
      <c r="J7" s="90" t="s">
        <v>46</v>
      </c>
      <c r="K7" s="86" t="s">
        <v>4</v>
      </c>
    </row>
    <row r="8" spans="1:11" ht="16.5" customHeight="1" thickBot="1">
      <c r="A8" s="100"/>
      <c r="B8" s="101"/>
      <c r="C8" s="96"/>
      <c r="D8" s="89"/>
      <c r="E8" s="89"/>
      <c r="F8" s="89"/>
      <c r="G8" s="89"/>
      <c r="H8" s="89"/>
      <c r="I8" s="89"/>
      <c r="J8" s="91"/>
      <c r="K8" s="87"/>
    </row>
    <row r="9" spans="1:11" ht="16.5" customHeight="1">
      <c r="A9" s="20" t="s">
        <v>5</v>
      </c>
      <c r="B9" s="21" t="s">
        <v>6</v>
      </c>
      <c r="C9" s="21">
        <v>0</v>
      </c>
      <c r="D9" s="22">
        <f>D13+(D13*0.22)</f>
        <v>0</v>
      </c>
      <c r="E9" s="22"/>
      <c r="F9" s="3"/>
      <c r="G9" s="3"/>
      <c r="H9" s="23"/>
      <c r="I9" s="43"/>
      <c r="J9" s="3"/>
      <c r="K9" s="4"/>
    </row>
    <row r="10" spans="1:11" ht="16.5" customHeight="1">
      <c r="A10" s="72" t="s">
        <v>7</v>
      </c>
      <c r="B10" s="92" t="s">
        <v>9</v>
      </c>
      <c r="C10" s="97">
        <v>2</v>
      </c>
      <c r="D10" s="93">
        <v>48600</v>
      </c>
      <c r="E10" s="93">
        <f>D10*C10</f>
        <v>97200</v>
      </c>
      <c r="F10" s="93">
        <f>E10+(E10*0.22)</f>
        <v>118584</v>
      </c>
      <c r="G10" s="74">
        <f>40*$F$80/F10</f>
        <v>14.814814814814815</v>
      </c>
      <c r="H10" s="44"/>
      <c r="I10" s="78">
        <v>15</v>
      </c>
      <c r="J10" s="68"/>
      <c r="K10" s="76">
        <v>45</v>
      </c>
    </row>
    <row r="11" spans="1:11" ht="16.5" customHeight="1">
      <c r="A11" s="72"/>
      <c r="B11" s="92"/>
      <c r="C11" s="97"/>
      <c r="D11" s="94"/>
      <c r="E11" s="94"/>
      <c r="F11" s="94"/>
      <c r="G11" s="75"/>
      <c r="H11" s="45">
        <v>25</v>
      </c>
      <c r="I11" s="79"/>
      <c r="J11" s="69"/>
      <c r="K11" s="77"/>
    </row>
    <row r="12" spans="1:11" ht="16.5" customHeight="1">
      <c r="A12" s="15" t="s">
        <v>8</v>
      </c>
      <c r="B12" s="13" t="s">
        <v>13</v>
      </c>
      <c r="C12" s="13">
        <v>3</v>
      </c>
      <c r="D12" s="5">
        <v>73620</v>
      </c>
      <c r="E12" s="6">
        <f>D12*C12</f>
        <v>220860</v>
      </c>
      <c r="F12" s="26">
        <f>E12+(E12*0.22)</f>
        <v>269449.2</v>
      </c>
      <c r="G12" s="42">
        <f>40*$F$40/F12</f>
        <v>5.6506384134745993</v>
      </c>
      <c r="H12" s="46">
        <v>25</v>
      </c>
      <c r="I12" s="47">
        <v>15</v>
      </c>
      <c r="J12" s="7"/>
      <c r="K12" s="51">
        <v>57</v>
      </c>
    </row>
    <row r="13" spans="1:11" ht="16.5" customHeight="1">
      <c r="A13" s="16" t="s">
        <v>14</v>
      </c>
      <c r="B13" s="13" t="s">
        <v>15</v>
      </c>
      <c r="C13" s="13"/>
      <c r="D13" s="7"/>
      <c r="E13" s="6"/>
      <c r="F13" s="6"/>
      <c r="G13" s="42">
        <f>SUM(G10)</f>
        <v>14.814814814814815</v>
      </c>
      <c r="H13" s="46">
        <f>SUM(H10:H11)</f>
        <v>25</v>
      </c>
      <c r="I13" s="47">
        <f>SUM(I10)</f>
        <v>15</v>
      </c>
      <c r="J13" s="7"/>
      <c r="K13" s="51">
        <v>55</v>
      </c>
    </row>
    <row r="14" spans="1:11" ht="16.5" customHeight="1">
      <c r="A14" s="16" t="s">
        <v>16</v>
      </c>
      <c r="B14" s="13" t="s">
        <v>17</v>
      </c>
      <c r="C14" s="13">
        <v>2</v>
      </c>
      <c r="D14" s="5">
        <v>50000</v>
      </c>
      <c r="E14" s="6">
        <f>D14*C14</f>
        <v>100000</v>
      </c>
      <c r="F14" s="6">
        <f>E14+(E14*0.22)</f>
        <v>122000</v>
      </c>
      <c r="G14" s="42">
        <f>40*$F$112/F14</f>
        <v>45.901639344262293</v>
      </c>
      <c r="H14" s="46">
        <v>25</v>
      </c>
      <c r="I14" s="47">
        <v>15</v>
      </c>
      <c r="J14" s="7"/>
      <c r="K14" s="51">
        <v>63</v>
      </c>
    </row>
    <row r="15" spans="1:11" ht="16.5" customHeight="1">
      <c r="A15" s="16" t="s">
        <v>18</v>
      </c>
      <c r="B15" s="13" t="s">
        <v>19</v>
      </c>
      <c r="C15" s="13">
        <v>3</v>
      </c>
      <c r="D15" s="5">
        <v>8333</v>
      </c>
      <c r="E15" s="6">
        <f>D15*C15</f>
        <v>24999</v>
      </c>
      <c r="F15" s="26">
        <f>E15+(E15*0.22)</f>
        <v>30498.78</v>
      </c>
      <c r="G15" s="42">
        <f>40*$F$43/F15</f>
        <v>22.880915236609464</v>
      </c>
      <c r="H15" s="46">
        <v>15</v>
      </c>
      <c r="I15" s="47">
        <v>15</v>
      </c>
      <c r="J15" s="7"/>
      <c r="K15" s="51">
        <v>53</v>
      </c>
    </row>
    <row r="16" spans="1:11" ht="16.5" customHeight="1">
      <c r="A16" s="16" t="s">
        <v>20</v>
      </c>
      <c r="B16" s="14" t="s">
        <v>21</v>
      </c>
      <c r="C16" s="12"/>
      <c r="D16" s="12"/>
      <c r="E16" s="12"/>
      <c r="F16" s="12"/>
      <c r="G16" s="42"/>
      <c r="H16" s="46"/>
      <c r="I16" s="47"/>
      <c r="J16" s="12"/>
      <c r="K16" s="51"/>
    </row>
    <row r="17" spans="1:12" ht="16.5" customHeight="1">
      <c r="A17" s="16" t="s">
        <v>22</v>
      </c>
      <c r="B17" s="13" t="s">
        <v>23</v>
      </c>
      <c r="C17" s="13">
        <v>5</v>
      </c>
      <c r="D17" s="5">
        <v>164200</v>
      </c>
      <c r="E17" s="6">
        <f>D17*C17</f>
        <v>821000</v>
      </c>
      <c r="F17" s="6">
        <f>E17+(E17*0.22)</f>
        <v>1001620</v>
      </c>
      <c r="G17" s="42">
        <f>40*$F$101/F17</f>
        <v>8.3864140093049269</v>
      </c>
      <c r="H17" s="46">
        <v>25</v>
      </c>
      <c r="I17" s="47">
        <v>15</v>
      </c>
      <c r="J17" s="7"/>
      <c r="K17" s="51">
        <v>43</v>
      </c>
    </row>
    <row r="18" spans="1:12" ht="16.5" customHeight="1" thickBot="1">
      <c r="A18" s="56"/>
      <c r="B18" s="57"/>
      <c r="C18" s="58" t="s">
        <v>0</v>
      </c>
      <c r="D18" s="59">
        <f>SUM(D9:D17)</f>
        <v>344753</v>
      </c>
      <c r="E18" s="59">
        <f>SUM(E9:E17)</f>
        <v>1264059</v>
      </c>
      <c r="F18" s="60">
        <f>SUM(F10:F17)</f>
        <v>1542151.98</v>
      </c>
      <c r="G18" s="61"/>
      <c r="H18" s="61"/>
      <c r="I18" s="58"/>
      <c r="J18" s="58"/>
      <c r="K18" s="62">
        <v>53</v>
      </c>
      <c r="L18" s="2"/>
    </row>
    <row r="19" spans="1:12" ht="16.5" customHeight="1">
      <c r="C19" s="2"/>
      <c r="D19" s="2"/>
      <c r="E19" s="2"/>
      <c r="F19" s="2"/>
      <c r="G19" s="10"/>
      <c r="H19" s="10"/>
      <c r="I19" s="2"/>
      <c r="J19" s="2"/>
      <c r="K19" s="2"/>
      <c r="L19" s="2"/>
    </row>
    <row r="20" spans="1:12" ht="16.5" customHeight="1" thickBot="1"/>
    <row r="21" spans="1:12" ht="16.5" customHeight="1">
      <c r="A21" s="29" t="s">
        <v>25</v>
      </c>
      <c r="B21" s="27"/>
      <c r="C21" s="95" t="s">
        <v>10</v>
      </c>
      <c r="D21" s="88" t="s">
        <v>11</v>
      </c>
      <c r="E21" s="88" t="s">
        <v>12</v>
      </c>
      <c r="F21" s="88" t="s">
        <v>1</v>
      </c>
      <c r="G21" s="88" t="s">
        <v>2</v>
      </c>
      <c r="H21" s="88"/>
      <c r="I21" s="88" t="s">
        <v>3</v>
      </c>
      <c r="J21" s="90" t="s">
        <v>46</v>
      </c>
      <c r="K21" s="86" t="s">
        <v>4</v>
      </c>
    </row>
    <row r="22" spans="1:12" ht="16.5" customHeight="1" thickBot="1">
      <c r="A22" s="30" t="s">
        <v>36</v>
      </c>
      <c r="B22" s="28"/>
      <c r="C22" s="96"/>
      <c r="D22" s="89"/>
      <c r="E22" s="89"/>
      <c r="F22" s="89"/>
      <c r="G22" s="89"/>
      <c r="H22" s="89"/>
      <c r="I22" s="89"/>
      <c r="J22" s="91"/>
      <c r="K22" s="87"/>
    </row>
    <row r="23" spans="1:12" ht="16.5" customHeight="1">
      <c r="A23" s="20" t="s">
        <v>5</v>
      </c>
      <c r="B23" s="21" t="s">
        <v>6</v>
      </c>
      <c r="C23" s="21"/>
      <c r="D23" s="22"/>
      <c r="E23" s="22"/>
      <c r="F23" s="3"/>
      <c r="G23" s="23"/>
      <c r="H23" s="23"/>
      <c r="I23" s="3"/>
      <c r="J23" s="3"/>
      <c r="K23" s="4"/>
    </row>
    <row r="24" spans="1:12" ht="16.5" customHeight="1">
      <c r="A24" s="72" t="s">
        <v>7</v>
      </c>
      <c r="B24" s="92" t="s">
        <v>9</v>
      </c>
      <c r="C24" s="97"/>
      <c r="D24" s="93"/>
      <c r="E24" s="93">
        <f>D24*C24</f>
        <v>0</v>
      </c>
      <c r="F24" s="93">
        <f>E24+(E24*0.22)</f>
        <v>0</v>
      </c>
      <c r="G24" s="68"/>
      <c r="H24" s="24"/>
      <c r="I24" s="68"/>
      <c r="J24" s="68"/>
      <c r="K24" s="70"/>
    </row>
    <row r="25" spans="1:12" ht="16.5" customHeight="1">
      <c r="A25" s="72"/>
      <c r="B25" s="92"/>
      <c r="C25" s="97"/>
      <c r="D25" s="94"/>
      <c r="E25" s="94"/>
      <c r="F25" s="94"/>
      <c r="G25" s="69"/>
      <c r="H25" s="25"/>
      <c r="I25" s="69"/>
      <c r="J25" s="69"/>
      <c r="K25" s="71"/>
    </row>
    <row r="26" spans="1:12" ht="16.5" customHeight="1">
      <c r="A26" s="15" t="s">
        <v>8</v>
      </c>
      <c r="B26" s="13" t="s">
        <v>13</v>
      </c>
      <c r="C26" s="13"/>
      <c r="D26" s="5"/>
      <c r="E26" s="6">
        <f>D26*C26</f>
        <v>0</v>
      </c>
      <c r="F26" s="6">
        <f>E26+(E26*0.22)</f>
        <v>0</v>
      </c>
      <c r="G26" s="7"/>
      <c r="H26" s="7"/>
      <c r="I26" s="7"/>
      <c r="J26" s="7"/>
      <c r="K26" s="8"/>
    </row>
    <row r="27" spans="1:12" ht="16.5" customHeight="1">
      <c r="A27" s="16" t="s">
        <v>14</v>
      </c>
      <c r="B27" s="13" t="s">
        <v>15</v>
      </c>
      <c r="C27" s="13"/>
      <c r="D27" s="7"/>
      <c r="E27" s="6"/>
      <c r="F27" s="6"/>
      <c r="G27" s="7"/>
      <c r="H27" s="7"/>
      <c r="I27" s="7"/>
      <c r="J27" s="7"/>
      <c r="K27" s="8"/>
    </row>
    <row r="28" spans="1:12" ht="16.5" customHeight="1">
      <c r="A28" s="16" t="s">
        <v>16</v>
      </c>
      <c r="B28" s="13" t="s">
        <v>17</v>
      </c>
      <c r="C28" s="13">
        <v>2</v>
      </c>
      <c r="D28" s="5">
        <v>70000</v>
      </c>
      <c r="E28" s="6">
        <f>D28*C28</f>
        <v>140000</v>
      </c>
      <c r="F28" s="6">
        <f>E28+(E28*0.22)</f>
        <v>170800</v>
      </c>
      <c r="G28" s="46">
        <f>40*$F$112/F28</f>
        <v>32.786885245901637</v>
      </c>
      <c r="H28" s="46"/>
      <c r="I28" s="7"/>
      <c r="J28" s="7"/>
      <c r="K28" s="8">
        <v>16</v>
      </c>
    </row>
    <row r="29" spans="1:12" ht="16.5" customHeight="1">
      <c r="A29" s="16" t="s">
        <v>18</v>
      </c>
      <c r="B29" s="13" t="s">
        <v>19</v>
      </c>
      <c r="C29" s="13"/>
      <c r="D29" s="5"/>
      <c r="E29" s="6">
        <f>D29*C29</f>
        <v>0</v>
      </c>
      <c r="F29" s="6">
        <f>E29+(E29*0.22)</f>
        <v>0</v>
      </c>
      <c r="G29" s="7"/>
      <c r="H29" s="7"/>
      <c r="I29" s="7"/>
      <c r="J29" s="7"/>
      <c r="K29" s="8"/>
    </row>
    <row r="30" spans="1:12" ht="16.5" customHeight="1">
      <c r="A30" s="16" t="s">
        <v>20</v>
      </c>
      <c r="B30" s="14" t="s">
        <v>21</v>
      </c>
      <c r="C30" s="12"/>
      <c r="D30" s="12"/>
      <c r="E30" s="12"/>
      <c r="F30" s="12"/>
      <c r="G30" s="12"/>
      <c r="H30" s="12"/>
      <c r="I30" s="12"/>
      <c r="J30" s="12"/>
      <c r="K30" s="17"/>
    </row>
    <row r="31" spans="1:12" ht="16.5" customHeight="1">
      <c r="A31" s="16" t="s">
        <v>22</v>
      </c>
      <c r="B31" s="13" t="s">
        <v>23</v>
      </c>
      <c r="C31" s="13"/>
      <c r="D31" s="5"/>
      <c r="E31" s="6">
        <f>D31*C31</f>
        <v>0</v>
      </c>
      <c r="F31" s="6">
        <f>E31+(E31*0.22)</f>
        <v>0</v>
      </c>
      <c r="G31" s="7"/>
      <c r="H31" s="7"/>
      <c r="I31" s="7"/>
      <c r="J31" s="7"/>
      <c r="K31" s="8"/>
    </row>
    <row r="32" spans="1:12" ht="16.5" customHeight="1" thickBot="1">
      <c r="A32" s="18"/>
      <c r="B32" s="19"/>
      <c r="C32" s="58" t="s">
        <v>0</v>
      </c>
      <c r="D32" s="59">
        <f>SUM(D23:D31)</f>
        <v>70000</v>
      </c>
      <c r="E32" s="59">
        <f>SUM(E23:E31)</f>
        <v>140000</v>
      </c>
      <c r="F32" s="59">
        <f>SUM(F24:F31)</f>
        <v>170800</v>
      </c>
      <c r="G32" s="61"/>
      <c r="H32" s="61"/>
      <c r="I32" s="58"/>
      <c r="J32" s="58"/>
      <c r="K32" s="62">
        <v>16</v>
      </c>
      <c r="L32" s="2"/>
    </row>
    <row r="33" spans="1:12" ht="16.5" customHeight="1">
      <c r="C33" s="2"/>
      <c r="D33" s="2"/>
      <c r="E33" s="2"/>
      <c r="F33" s="2"/>
      <c r="G33" s="10"/>
      <c r="H33" s="10"/>
      <c r="I33" s="2"/>
      <c r="J33" s="2"/>
      <c r="K33" s="2"/>
      <c r="L33" s="2"/>
    </row>
    <row r="34" spans="1:12" ht="16.5" customHeight="1" thickBot="1"/>
    <row r="35" spans="1:12" ht="16.5" customHeight="1">
      <c r="A35" s="29" t="s">
        <v>24</v>
      </c>
      <c r="B35" s="27"/>
      <c r="C35" s="95" t="s">
        <v>10</v>
      </c>
      <c r="D35" s="88" t="s">
        <v>11</v>
      </c>
      <c r="E35" s="88" t="s">
        <v>12</v>
      </c>
      <c r="F35" s="88" t="s">
        <v>1</v>
      </c>
      <c r="G35" s="88" t="s">
        <v>2</v>
      </c>
      <c r="H35" s="88" t="s">
        <v>41</v>
      </c>
      <c r="I35" s="88" t="s">
        <v>3</v>
      </c>
      <c r="J35" s="90" t="s">
        <v>46</v>
      </c>
      <c r="K35" s="86" t="s">
        <v>4</v>
      </c>
    </row>
    <row r="36" spans="1:12" ht="16.5" customHeight="1" thickBot="1">
      <c r="A36" s="31" t="s">
        <v>34</v>
      </c>
      <c r="B36" s="28"/>
      <c r="C36" s="96"/>
      <c r="D36" s="89"/>
      <c r="E36" s="89"/>
      <c r="F36" s="89"/>
      <c r="G36" s="89"/>
      <c r="H36" s="89"/>
      <c r="I36" s="89"/>
      <c r="J36" s="91"/>
      <c r="K36" s="87"/>
    </row>
    <row r="37" spans="1:12" ht="16.5" customHeight="1">
      <c r="A37" s="20" t="s">
        <v>5</v>
      </c>
      <c r="B37" s="21" t="s">
        <v>6</v>
      </c>
      <c r="C37" s="21">
        <v>5</v>
      </c>
      <c r="D37" s="22">
        <f>161000+161000+101000+14000+14000</f>
        <v>451000</v>
      </c>
      <c r="E37" s="22">
        <v>451000</v>
      </c>
      <c r="F37" s="22">
        <f>E37+(E37*0.22)</f>
        <v>550220</v>
      </c>
      <c r="G37" s="48">
        <f>40*F79/F37</f>
        <v>27.494456762749447</v>
      </c>
      <c r="H37" s="48">
        <v>30</v>
      </c>
      <c r="I37" s="43">
        <v>15</v>
      </c>
      <c r="J37" s="43">
        <v>0</v>
      </c>
      <c r="K37" s="54">
        <v>72</v>
      </c>
    </row>
    <row r="38" spans="1:12" ht="16.5" customHeight="1">
      <c r="A38" s="72" t="s">
        <v>7</v>
      </c>
      <c r="B38" s="92" t="s">
        <v>9</v>
      </c>
      <c r="C38" s="97">
        <v>2</v>
      </c>
      <c r="D38" s="93">
        <v>40000</v>
      </c>
      <c r="E38" s="93">
        <f>D38*C38</f>
        <v>80000</v>
      </c>
      <c r="F38" s="93">
        <f>E38+(E38*0.22)</f>
        <v>97600</v>
      </c>
      <c r="G38" s="80">
        <f>40*$F$80/F38</f>
        <v>18</v>
      </c>
      <c r="H38" s="44">
        <v>30</v>
      </c>
      <c r="I38" s="78">
        <v>15</v>
      </c>
      <c r="J38" s="78">
        <v>0</v>
      </c>
      <c r="K38" s="82">
        <v>63</v>
      </c>
    </row>
    <row r="39" spans="1:12" ht="16.5" customHeight="1">
      <c r="A39" s="72"/>
      <c r="B39" s="92"/>
      <c r="C39" s="97"/>
      <c r="D39" s="94"/>
      <c r="E39" s="94"/>
      <c r="F39" s="94"/>
      <c r="G39" s="81"/>
      <c r="H39" s="45"/>
      <c r="I39" s="79"/>
      <c r="J39" s="79"/>
      <c r="K39" s="83"/>
    </row>
    <row r="40" spans="1:12" ht="16.5" customHeight="1">
      <c r="A40" s="15" t="s">
        <v>8</v>
      </c>
      <c r="B40" s="13" t="s">
        <v>13</v>
      </c>
      <c r="C40" s="13">
        <v>1</v>
      </c>
      <c r="D40" s="5">
        <v>31200</v>
      </c>
      <c r="E40" s="6">
        <f t="shared" ref="E40:E45" si="0">D40*C40</f>
        <v>31200</v>
      </c>
      <c r="F40" s="6">
        <f t="shared" ref="F40:F46" si="1">E40+(E40*0.22)</f>
        <v>38064</v>
      </c>
      <c r="G40" s="46">
        <f>40*$F$40/F40</f>
        <v>40</v>
      </c>
      <c r="H40" s="46">
        <v>30</v>
      </c>
      <c r="I40" s="47">
        <v>15</v>
      </c>
      <c r="J40" s="47">
        <v>0</v>
      </c>
      <c r="K40" s="55">
        <v>85</v>
      </c>
    </row>
    <row r="41" spans="1:12" ht="16.5" customHeight="1">
      <c r="A41" s="16" t="s">
        <v>14</v>
      </c>
      <c r="B41" s="13" t="s">
        <v>15</v>
      </c>
      <c r="C41" s="13">
        <v>1</v>
      </c>
      <c r="D41" s="7">
        <v>14000</v>
      </c>
      <c r="E41" s="6">
        <f t="shared" si="0"/>
        <v>14000</v>
      </c>
      <c r="F41" s="6">
        <f t="shared" si="1"/>
        <v>17080</v>
      </c>
      <c r="G41" s="46">
        <f>40*$F$83/F41</f>
        <v>107.14285714285714</v>
      </c>
      <c r="H41" s="46">
        <v>30</v>
      </c>
      <c r="I41" s="47">
        <v>15</v>
      </c>
      <c r="J41" s="47">
        <v>0</v>
      </c>
      <c r="K41" s="55">
        <v>81</v>
      </c>
    </row>
    <row r="42" spans="1:12" ht="16.5" customHeight="1">
      <c r="A42" s="16" t="s">
        <v>16</v>
      </c>
      <c r="B42" s="13" t="s">
        <v>17</v>
      </c>
      <c r="C42" s="13">
        <v>2</v>
      </c>
      <c r="D42" s="5">
        <v>52000</v>
      </c>
      <c r="E42" s="6">
        <f t="shared" si="0"/>
        <v>104000</v>
      </c>
      <c r="F42" s="6">
        <f t="shared" si="1"/>
        <v>126880</v>
      </c>
      <c r="G42" s="46">
        <f>40*$F$112/F42</f>
        <v>44.136191677175283</v>
      </c>
      <c r="H42" s="46">
        <v>15</v>
      </c>
      <c r="I42" s="47">
        <v>15</v>
      </c>
      <c r="J42" s="47">
        <v>0</v>
      </c>
      <c r="K42" s="51">
        <v>52</v>
      </c>
    </row>
    <row r="43" spans="1:12" ht="16.5" customHeight="1">
      <c r="A43" s="16" t="s">
        <v>18</v>
      </c>
      <c r="B43" s="13" t="s">
        <v>19</v>
      </c>
      <c r="C43" s="13">
        <v>1</v>
      </c>
      <c r="D43" s="5">
        <v>14300</v>
      </c>
      <c r="E43" s="6">
        <f t="shared" si="0"/>
        <v>14300</v>
      </c>
      <c r="F43" s="6">
        <f t="shared" si="1"/>
        <v>17446</v>
      </c>
      <c r="G43" s="7">
        <f>40*$F$43/F43</f>
        <v>40</v>
      </c>
      <c r="H43" s="7">
        <v>30</v>
      </c>
      <c r="I43" s="47">
        <v>15</v>
      </c>
      <c r="J43" s="47">
        <v>0</v>
      </c>
      <c r="K43" s="55">
        <v>85</v>
      </c>
    </row>
    <row r="44" spans="1:12" ht="16.5" customHeight="1">
      <c r="A44" s="16" t="s">
        <v>20</v>
      </c>
      <c r="B44" s="14" t="s">
        <v>21</v>
      </c>
      <c r="C44" s="12">
        <v>1</v>
      </c>
      <c r="D44" s="22">
        <v>39000</v>
      </c>
      <c r="E44" s="22">
        <f t="shared" si="0"/>
        <v>39000</v>
      </c>
      <c r="F44" s="22">
        <f t="shared" si="1"/>
        <v>47580</v>
      </c>
      <c r="G44" s="42">
        <f>40*$F$86/F44</f>
        <v>28.717948717948719</v>
      </c>
      <c r="H44" s="42">
        <v>25</v>
      </c>
      <c r="I44" s="47">
        <v>15</v>
      </c>
      <c r="J44" s="47">
        <v>0</v>
      </c>
      <c r="K44" s="55">
        <v>69</v>
      </c>
    </row>
    <row r="45" spans="1:12" ht="16.5" customHeight="1">
      <c r="A45" s="16" t="s">
        <v>22</v>
      </c>
      <c r="B45" s="13" t="s">
        <v>23</v>
      </c>
      <c r="C45" s="13">
        <v>1</v>
      </c>
      <c r="D45" s="5">
        <f>19000+129000+129000+44900+31830</f>
        <v>353730</v>
      </c>
      <c r="E45" s="6">
        <f t="shared" si="0"/>
        <v>353730</v>
      </c>
      <c r="F45" s="6">
        <f t="shared" si="1"/>
        <v>431550.6</v>
      </c>
      <c r="G45" s="42">
        <f>40*$F$101/F45</f>
        <v>19.464693132161095</v>
      </c>
      <c r="H45" s="42">
        <v>25</v>
      </c>
      <c r="I45" s="47">
        <v>15</v>
      </c>
      <c r="J45" s="47">
        <v>0</v>
      </c>
      <c r="K45" s="55">
        <v>40</v>
      </c>
    </row>
    <row r="46" spans="1:12" ht="16.5" customHeight="1" thickBot="1">
      <c r="A46" s="18"/>
      <c r="B46" s="19"/>
      <c r="C46" s="58" t="s">
        <v>0</v>
      </c>
      <c r="D46" s="59">
        <f>SUM(D37:D45)</f>
        <v>995230</v>
      </c>
      <c r="E46" s="59">
        <f>SUM(E37:E45)</f>
        <v>1087230</v>
      </c>
      <c r="F46" s="60">
        <f t="shared" si="1"/>
        <v>1326420.6000000001</v>
      </c>
      <c r="G46" s="61"/>
      <c r="H46" s="61"/>
      <c r="I46" s="61"/>
      <c r="J46" s="58">
        <v>0</v>
      </c>
      <c r="K46" s="62">
        <v>68</v>
      </c>
      <c r="L46" s="2"/>
    </row>
    <row r="47" spans="1:12" ht="16.5" customHeight="1">
      <c r="C47" s="2"/>
      <c r="D47" s="2"/>
      <c r="E47" s="9"/>
      <c r="F47" s="11"/>
      <c r="G47" s="10"/>
      <c r="H47" s="10"/>
      <c r="I47" s="2"/>
      <c r="J47" s="2"/>
      <c r="K47" s="2"/>
      <c r="L47" s="2"/>
    </row>
    <row r="48" spans="1:12" ht="16.5" customHeight="1" thickBot="1"/>
    <row r="49" spans="1:12" ht="16.5" customHeight="1">
      <c r="A49" s="29" t="s">
        <v>27</v>
      </c>
      <c r="B49" s="32"/>
      <c r="C49" s="95" t="s">
        <v>10</v>
      </c>
      <c r="D49" s="88" t="s">
        <v>11</v>
      </c>
      <c r="E49" s="88" t="s">
        <v>12</v>
      </c>
      <c r="F49" s="88" t="s">
        <v>1</v>
      </c>
      <c r="G49" s="88" t="s">
        <v>2</v>
      </c>
      <c r="H49" s="88" t="s">
        <v>41</v>
      </c>
      <c r="I49" s="88" t="s">
        <v>3</v>
      </c>
      <c r="J49" s="90" t="s">
        <v>46</v>
      </c>
      <c r="K49" s="86" t="s">
        <v>4</v>
      </c>
    </row>
    <row r="50" spans="1:12" ht="16.5" customHeight="1" thickBot="1">
      <c r="A50" s="30" t="s">
        <v>37</v>
      </c>
      <c r="B50" s="33"/>
      <c r="C50" s="96"/>
      <c r="D50" s="89"/>
      <c r="E50" s="89"/>
      <c r="F50" s="89"/>
      <c r="G50" s="89"/>
      <c r="H50" s="89"/>
      <c r="I50" s="89"/>
      <c r="J50" s="91"/>
      <c r="K50" s="87"/>
    </row>
    <row r="51" spans="1:12" ht="16.5" customHeight="1">
      <c r="A51" s="20" t="s">
        <v>5</v>
      </c>
      <c r="B51" s="21" t="s">
        <v>6</v>
      </c>
      <c r="C51" s="21"/>
      <c r="D51" s="22"/>
      <c r="E51" s="22"/>
      <c r="F51" s="3"/>
      <c r="G51" s="23"/>
      <c r="H51" s="23"/>
      <c r="I51" s="3"/>
      <c r="J51" s="3"/>
      <c r="K51" s="4"/>
    </row>
    <row r="52" spans="1:12" ht="16.5" customHeight="1">
      <c r="A52" s="72" t="s">
        <v>7</v>
      </c>
      <c r="B52" s="92" t="s">
        <v>9</v>
      </c>
      <c r="C52" s="97">
        <v>1</v>
      </c>
      <c r="D52" s="93">
        <v>650000</v>
      </c>
      <c r="E52" s="93">
        <f>D52*C52</f>
        <v>650000</v>
      </c>
      <c r="F52" s="93">
        <f>E52+(E52*0.22)</f>
        <v>793000</v>
      </c>
      <c r="G52" s="80">
        <f>40*$F$80/F52</f>
        <v>2.2153846153846155</v>
      </c>
      <c r="H52" s="44"/>
      <c r="I52" s="68"/>
      <c r="J52" s="68"/>
      <c r="K52" s="76">
        <v>2</v>
      </c>
      <c r="L52" s="53"/>
    </row>
    <row r="53" spans="1:12" ht="16.5" customHeight="1">
      <c r="A53" s="72"/>
      <c r="B53" s="92"/>
      <c r="C53" s="97"/>
      <c r="D53" s="94"/>
      <c r="E53" s="94"/>
      <c r="F53" s="94"/>
      <c r="G53" s="81"/>
      <c r="H53" s="45"/>
      <c r="I53" s="69"/>
      <c r="J53" s="69"/>
      <c r="K53" s="77"/>
      <c r="L53" s="53"/>
    </row>
    <row r="54" spans="1:12" ht="16.5" customHeight="1">
      <c r="A54" s="15" t="s">
        <v>8</v>
      </c>
      <c r="B54" s="13" t="s">
        <v>13</v>
      </c>
      <c r="C54" s="13"/>
      <c r="D54" s="5"/>
      <c r="E54" s="6">
        <f>D54*C54</f>
        <v>0</v>
      </c>
      <c r="F54" s="6">
        <f>E54+(E54*0.22)</f>
        <v>0</v>
      </c>
      <c r="G54" s="47"/>
      <c r="H54" s="47"/>
      <c r="I54" s="7"/>
      <c r="J54" s="7"/>
      <c r="K54" s="51"/>
      <c r="L54" s="53"/>
    </row>
    <row r="55" spans="1:12" ht="16.5" customHeight="1">
      <c r="A55" s="16" t="s">
        <v>14</v>
      </c>
      <c r="B55" s="13" t="s">
        <v>15</v>
      </c>
      <c r="C55" s="13"/>
      <c r="D55" s="7"/>
      <c r="E55" s="6"/>
      <c r="F55" s="6"/>
      <c r="G55" s="47"/>
      <c r="H55" s="47"/>
      <c r="I55" s="7"/>
      <c r="J55" s="7"/>
      <c r="K55" s="51"/>
      <c r="L55" s="53"/>
    </row>
    <row r="56" spans="1:12" ht="16.5" customHeight="1">
      <c r="A56" s="16" t="s">
        <v>16</v>
      </c>
      <c r="B56" s="13" t="s">
        <v>17</v>
      </c>
      <c r="C56" s="13"/>
      <c r="D56" s="5"/>
      <c r="E56" s="6">
        <f>D56*C56</f>
        <v>0</v>
      </c>
      <c r="F56" s="6">
        <f>E56+(E56*0.22)</f>
        <v>0</v>
      </c>
      <c r="G56" s="7"/>
      <c r="H56" s="7"/>
      <c r="I56" s="7"/>
      <c r="J56" s="7"/>
      <c r="K56" s="51"/>
      <c r="L56" s="53"/>
    </row>
    <row r="57" spans="1:12" ht="16.5" customHeight="1">
      <c r="A57" s="16" t="s">
        <v>18</v>
      </c>
      <c r="B57" s="13" t="s">
        <v>19</v>
      </c>
      <c r="C57" s="13"/>
      <c r="D57" s="5"/>
      <c r="E57" s="6">
        <f>D57*C57</f>
        <v>0</v>
      </c>
      <c r="F57" s="6">
        <f>E57+(E57*0.22)</f>
        <v>0</v>
      </c>
      <c r="G57" s="7"/>
      <c r="H57" s="7"/>
      <c r="I57" s="7"/>
      <c r="J57" s="7"/>
      <c r="K57" s="51"/>
      <c r="L57" s="53"/>
    </row>
    <row r="58" spans="1:12" ht="16.5" customHeight="1">
      <c r="A58" s="16" t="s">
        <v>20</v>
      </c>
      <c r="B58" s="14" t="s">
        <v>21</v>
      </c>
      <c r="C58" s="12"/>
      <c r="D58" s="12"/>
      <c r="E58" s="12"/>
      <c r="F58" s="12"/>
      <c r="G58" s="12"/>
      <c r="H58" s="12"/>
      <c r="I58" s="12"/>
      <c r="J58" s="12"/>
      <c r="K58" s="51"/>
      <c r="L58" s="53"/>
    </row>
    <row r="59" spans="1:12" ht="16.5" customHeight="1">
      <c r="A59" s="16" t="s">
        <v>22</v>
      </c>
      <c r="B59" s="13" t="s">
        <v>23</v>
      </c>
      <c r="C59" s="13"/>
      <c r="D59" s="5"/>
      <c r="E59" s="6">
        <f>D59*C59</f>
        <v>0</v>
      </c>
      <c r="F59" s="6">
        <f>E59+(E59*0.22)</f>
        <v>0</v>
      </c>
      <c r="G59" s="7"/>
      <c r="H59" s="7"/>
      <c r="I59" s="7"/>
      <c r="J59" s="7"/>
      <c r="K59" s="51"/>
      <c r="L59" s="53"/>
    </row>
    <row r="60" spans="1:12" ht="16.5" customHeight="1" thickBot="1">
      <c r="A60" s="18"/>
      <c r="B60" s="19"/>
      <c r="C60" s="58" t="s">
        <v>0</v>
      </c>
      <c r="D60" s="59">
        <f>SUM(D51:D59)</f>
        <v>650000</v>
      </c>
      <c r="E60" s="59">
        <f>SUM(E51:E59)</f>
        <v>650000</v>
      </c>
      <c r="F60" s="59">
        <f>SUM(F52:F59)</f>
        <v>793000</v>
      </c>
      <c r="G60" s="61"/>
      <c r="H60" s="61"/>
      <c r="I60" s="58"/>
      <c r="J60" s="58"/>
      <c r="K60" s="63">
        <v>2</v>
      </c>
      <c r="L60" s="10"/>
    </row>
    <row r="61" spans="1:12" ht="16.5" customHeight="1">
      <c r="C61" s="2"/>
      <c r="D61" s="2"/>
      <c r="E61" s="2"/>
      <c r="F61" s="2"/>
      <c r="G61" s="10"/>
      <c r="H61" s="10"/>
      <c r="I61" s="2"/>
      <c r="J61" s="2"/>
      <c r="K61" s="2"/>
      <c r="L61" s="2"/>
    </row>
    <row r="62" spans="1:12" ht="16.5" customHeight="1" thickBot="1"/>
    <row r="63" spans="1:12" ht="16.5" customHeight="1">
      <c r="A63" s="38" t="s">
        <v>28</v>
      </c>
      <c r="B63" s="39"/>
      <c r="C63" s="95" t="s">
        <v>10</v>
      </c>
      <c r="D63" s="88" t="s">
        <v>11</v>
      </c>
      <c r="E63" s="88" t="s">
        <v>12</v>
      </c>
      <c r="F63" s="88" t="s">
        <v>32</v>
      </c>
      <c r="G63" s="88" t="s">
        <v>2</v>
      </c>
      <c r="H63" s="84" t="s">
        <v>41</v>
      </c>
      <c r="I63" s="88" t="s">
        <v>3</v>
      </c>
      <c r="J63" s="90" t="s">
        <v>46</v>
      </c>
      <c r="K63" s="86" t="s">
        <v>4</v>
      </c>
    </row>
    <row r="64" spans="1:12" ht="16.5" customHeight="1" thickBot="1">
      <c r="A64" s="40" t="s">
        <v>38</v>
      </c>
      <c r="B64" s="41"/>
      <c r="C64" s="96"/>
      <c r="D64" s="89"/>
      <c r="E64" s="89"/>
      <c r="F64" s="89"/>
      <c r="G64" s="89"/>
      <c r="H64" s="85"/>
      <c r="I64" s="89"/>
      <c r="J64" s="91"/>
      <c r="K64" s="87"/>
    </row>
    <row r="65" spans="1:12" ht="16.5" customHeight="1">
      <c r="A65" s="20" t="s">
        <v>5</v>
      </c>
      <c r="B65" s="21" t="s">
        <v>6</v>
      </c>
      <c r="C65" s="21"/>
      <c r="D65" s="22"/>
      <c r="E65" s="22"/>
      <c r="F65" s="3"/>
      <c r="G65" s="23"/>
      <c r="I65" s="3"/>
      <c r="J65" s="3"/>
      <c r="K65" s="4"/>
    </row>
    <row r="66" spans="1:12" ht="16.5" customHeight="1">
      <c r="A66" s="72" t="s">
        <v>7</v>
      </c>
      <c r="B66" s="92" t="s">
        <v>9</v>
      </c>
      <c r="C66" s="97"/>
      <c r="D66" s="93"/>
      <c r="E66" s="93"/>
      <c r="F66" s="93"/>
      <c r="G66" s="68"/>
      <c r="H66" s="24"/>
      <c r="I66" s="68"/>
      <c r="J66" s="68"/>
      <c r="K66" s="70"/>
    </row>
    <row r="67" spans="1:12" ht="16.5" customHeight="1">
      <c r="A67" s="72"/>
      <c r="B67" s="92"/>
      <c r="C67" s="97"/>
      <c r="D67" s="94"/>
      <c r="E67" s="94"/>
      <c r="F67" s="94"/>
      <c r="G67" s="69"/>
      <c r="H67" s="25"/>
      <c r="I67" s="69"/>
      <c r="J67" s="69"/>
      <c r="K67" s="71"/>
    </row>
    <row r="68" spans="1:12" ht="16.5" customHeight="1">
      <c r="A68" s="15" t="s">
        <v>8</v>
      </c>
      <c r="B68" s="13" t="s">
        <v>13</v>
      </c>
      <c r="C68" s="13"/>
      <c r="D68" s="5"/>
      <c r="E68" s="6"/>
      <c r="F68" s="6"/>
      <c r="G68" s="7"/>
      <c r="H68" s="7"/>
      <c r="I68" s="7"/>
      <c r="J68" s="7"/>
      <c r="K68" s="8"/>
    </row>
    <row r="69" spans="1:12" ht="16.5" customHeight="1">
      <c r="A69" s="16" t="s">
        <v>14</v>
      </c>
      <c r="B69" s="13" t="s">
        <v>15</v>
      </c>
      <c r="C69" s="13"/>
      <c r="D69" s="7"/>
      <c r="E69" s="6"/>
      <c r="F69" s="6"/>
      <c r="G69" s="7"/>
      <c r="H69" s="7"/>
      <c r="I69" s="7"/>
      <c r="J69" s="7"/>
      <c r="K69" s="8"/>
    </row>
    <row r="70" spans="1:12" ht="16.5" customHeight="1">
      <c r="A70" s="16" t="s">
        <v>16</v>
      </c>
      <c r="B70" s="13" t="s">
        <v>17</v>
      </c>
      <c r="C70" s="13">
        <v>2</v>
      </c>
      <c r="D70" s="5">
        <v>75000</v>
      </c>
      <c r="E70" s="6">
        <f>D70*C70</f>
        <v>150000</v>
      </c>
      <c r="F70" s="6">
        <f>E70</f>
        <v>150000</v>
      </c>
      <c r="G70" s="46">
        <f>40*$F$112/F70</f>
        <v>37.333333333333336</v>
      </c>
      <c r="H70" s="46"/>
      <c r="I70" s="7"/>
      <c r="J70" s="7"/>
      <c r="K70" s="8">
        <v>19</v>
      </c>
    </row>
    <row r="71" spans="1:12" ht="16.5" customHeight="1">
      <c r="A71" s="16" t="s">
        <v>18</v>
      </c>
      <c r="B71" s="13" t="s">
        <v>19</v>
      </c>
      <c r="C71" s="13"/>
      <c r="D71" s="5"/>
      <c r="E71" s="6"/>
      <c r="F71" s="6"/>
      <c r="G71" s="7"/>
      <c r="H71" s="7"/>
      <c r="I71" s="7"/>
      <c r="J71" s="7"/>
      <c r="K71" s="8"/>
    </row>
    <row r="72" spans="1:12" ht="16.5" customHeight="1">
      <c r="A72" s="16" t="s">
        <v>20</v>
      </c>
      <c r="B72" s="14" t="s">
        <v>21</v>
      </c>
      <c r="C72" s="12"/>
      <c r="D72" s="12"/>
      <c r="E72" s="12"/>
      <c r="F72" s="12"/>
      <c r="G72" s="12"/>
      <c r="H72" s="12"/>
      <c r="I72" s="12"/>
      <c r="J72" s="12"/>
      <c r="K72" s="17"/>
    </row>
    <row r="73" spans="1:12" ht="16.5" customHeight="1">
      <c r="A73" s="16" t="s">
        <v>22</v>
      </c>
      <c r="B73" s="13" t="s">
        <v>23</v>
      </c>
      <c r="C73" s="13">
        <v>1</v>
      </c>
      <c r="D73" s="5">
        <v>220000</v>
      </c>
      <c r="E73" s="6">
        <f>D73*C73</f>
        <v>220000</v>
      </c>
      <c r="F73" s="6">
        <f>E73</f>
        <v>220000</v>
      </c>
      <c r="G73" s="42">
        <f>40*$F$101/F73</f>
        <v>38.18181818181818</v>
      </c>
      <c r="H73" s="42"/>
      <c r="I73" s="7"/>
      <c r="J73" s="7"/>
      <c r="K73" s="8">
        <v>38</v>
      </c>
    </row>
    <row r="74" spans="1:12" ht="16.5" customHeight="1" thickBot="1">
      <c r="A74" s="18"/>
      <c r="B74" s="19"/>
      <c r="C74" s="58" t="s">
        <v>0</v>
      </c>
      <c r="D74" s="59"/>
      <c r="E74" s="59">
        <f>SUM(E65:E73)</f>
        <v>370000</v>
      </c>
      <c r="F74" s="59">
        <f>SUM(F66:F73)</f>
        <v>370000</v>
      </c>
      <c r="G74" s="61"/>
      <c r="H74" s="61"/>
      <c r="I74" s="58"/>
      <c r="J74" s="58"/>
      <c r="K74" s="62">
        <f>AVERAGE(K70:K73)</f>
        <v>28.5</v>
      </c>
      <c r="L74" s="2"/>
    </row>
    <row r="75" spans="1:12" ht="16.5" customHeight="1">
      <c r="C75" s="2"/>
      <c r="D75" s="2"/>
      <c r="E75" s="2"/>
      <c r="F75" s="2"/>
      <c r="G75" s="10"/>
      <c r="H75" s="10"/>
      <c r="I75" s="2"/>
      <c r="J75" s="2"/>
      <c r="K75" s="2"/>
      <c r="L75" s="2"/>
    </row>
    <row r="76" spans="1:12" ht="16.5" customHeight="1" thickBot="1"/>
    <row r="77" spans="1:12" ht="16.5" customHeight="1">
      <c r="A77" s="34" t="s">
        <v>29</v>
      </c>
      <c r="B77" s="35"/>
      <c r="C77" s="95" t="s">
        <v>10</v>
      </c>
      <c r="D77" s="88" t="s">
        <v>11</v>
      </c>
      <c r="E77" s="88" t="s">
        <v>12</v>
      </c>
      <c r="F77" s="88" t="s">
        <v>1</v>
      </c>
      <c r="G77" s="88" t="s">
        <v>2</v>
      </c>
      <c r="H77" s="88" t="s">
        <v>41</v>
      </c>
      <c r="I77" s="88" t="s">
        <v>3</v>
      </c>
      <c r="J77" s="90" t="s">
        <v>46</v>
      </c>
      <c r="K77" s="86" t="s">
        <v>4</v>
      </c>
    </row>
    <row r="78" spans="1:12" ht="16.5" customHeight="1" thickBot="1">
      <c r="A78" s="36" t="s">
        <v>35</v>
      </c>
      <c r="B78" s="37"/>
      <c r="C78" s="96"/>
      <c r="D78" s="89"/>
      <c r="E78" s="89"/>
      <c r="F78" s="89"/>
      <c r="G78" s="89"/>
      <c r="H78" s="89"/>
      <c r="I78" s="89"/>
      <c r="J78" s="91"/>
      <c r="K78" s="87"/>
    </row>
    <row r="79" spans="1:12" ht="16.5" customHeight="1">
      <c r="A79" s="20" t="s">
        <v>5</v>
      </c>
      <c r="B79" s="21" t="s">
        <v>6</v>
      </c>
      <c r="C79" s="21">
        <v>5</v>
      </c>
      <c r="D79" s="22">
        <v>62000</v>
      </c>
      <c r="E79" s="22">
        <f>D79*C79</f>
        <v>310000</v>
      </c>
      <c r="F79" s="22">
        <f>E79+(E79*0.22)</f>
        <v>378200</v>
      </c>
      <c r="G79" s="43">
        <f>40*F79/F79</f>
        <v>40</v>
      </c>
      <c r="H79" s="49"/>
      <c r="I79" s="43">
        <v>0</v>
      </c>
      <c r="J79" s="43">
        <v>0</v>
      </c>
      <c r="K79" s="50">
        <v>0</v>
      </c>
    </row>
    <row r="80" spans="1:12" ht="16.5" customHeight="1">
      <c r="A80" s="72" t="s">
        <v>7</v>
      </c>
      <c r="B80" s="92" t="s">
        <v>9</v>
      </c>
      <c r="C80" s="97">
        <v>2</v>
      </c>
      <c r="D80" s="93">
        <v>18000</v>
      </c>
      <c r="E80" s="93">
        <f>D80*C80</f>
        <v>36000</v>
      </c>
      <c r="F80" s="93">
        <f>E80+(E80*0.22)</f>
        <v>43920</v>
      </c>
      <c r="G80" s="80">
        <f>40*$F$80/F80</f>
        <v>40</v>
      </c>
      <c r="H80" s="44"/>
      <c r="I80" s="78">
        <v>0</v>
      </c>
      <c r="J80" s="78">
        <v>0</v>
      </c>
      <c r="K80" s="76">
        <v>0</v>
      </c>
    </row>
    <row r="81" spans="1:12" ht="16.5" customHeight="1">
      <c r="A81" s="72"/>
      <c r="B81" s="92"/>
      <c r="C81" s="97"/>
      <c r="D81" s="94"/>
      <c r="E81" s="94"/>
      <c r="F81" s="94"/>
      <c r="G81" s="81"/>
      <c r="H81" s="45"/>
      <c r="I81" s="79"/>
      <c r="J81" s="79"/>
      <c r="K81" s="77"/>
    </row>
    <row r="82" spans="1:12" ht="16.5" customHeight="1">
      <c r="A82" s="15" t="s">
        <v>8</v>
      </c>
      <c r="B82" s="13" t="s">
        <v>13</v>
      </c>
      <c r="C82" s="13">
        <v>3</v>
      </c>
      <c r="D82" s="5">
        <v>95000</v>
      </c>
      <c r="E82" s="6">
        <f t="shared" ref="E82:E87" si="2">D82*C82</f>
        <v>285000</v>
      </c>
      <c r="F82" s="6">
        <f t="shared" ref="F82:F87" si="3">E82+(E82*0.22)</f>
        <v>347700</v>
      </c>
      <c r="G82" s="46">
        <f>40*$F$40/F82</f>
        <v>4.3789473684210529</v>
      </c>
      <c r="H82" s="46"/>
      <c r="I82" s="7">
        <v>0</v>
      </c>
      <c r="J82" s="7">
        <v>0</v>
      </c>
      <c r="K82" s="51">
        <v>0</v>
      </c>
    </row>
    <row r="83" spans="1:12" ht="16.5" customHeight="1">
      <c r="A83" s="16" t="s">
        <v>14</v>
      </c>
      <c r="B83" s="13" t="s">
        <v>15</v>
      </c>
      <c r="C83" s="13">
        <v>3</v>
      </c>
      <c r="D83" s="7">
        <v>12500</v>
      </c>
      <c r="E83" s="6">
        <f t="shared" si="2"/>
        <v>37500</v>
      </c>
      <c r="F83" s="6">
        <f t="shared" si="3"/>
        <v>45750</v>
      </c>
      <c r="G83" s="46">
        <f>40*$F$83/F83</f>
        <v>40</v>
      </c>
      <c r="H83" s="46"/>
      <c r="I83" s="7">
        <v>0</v>
      </c>
      <c r="J83" s="7">
        <v>0</v>
      </c>
      <c r="K83" s="51">
        <v>0</v>
      </c>
    </row>
    <row r="84" spans="1:12" ht="16.5" customHeight="1">
      <c r="A84" s="16" t="s">
        <v>16</v>
      </c>
      <c r="B84" s="13" t="s">
        <v>17</v>
      </c>
      <c r="C84" s="13">
        <v>2</v>
      </c>
      <c r="D84" s="5">
        <v>65000</v>
      </c>
      <c r="E84" s="6">
        <f t="shared" si="2"/>
        <v>130000</v>
      </c>
      <c r="F84" s="6">
        <f t="shared" si="3"/>
        <v>158600</v>
      </c>
      <c r="G84" s="46">
        <f>40*$F$112/F84</f>
        <v>35.308953341740228</v>
      </c>
      <c r="H84" s="46"/>
      <c r="I84" s="7">
        <v>0</v>
      </c>
      <c r="J84" s="7">
        <v>0</v>
      </c>
      <c r="K84" s="51">
        <v>0</v>
      </c>
    </row>
    <row r="85" spans="1:12" ht="16.5" customHeight="1">
      <c r="A85" s="16" t="s">
        <v>18</v>
      </c>
      <c r="B85" s="13" t="s">
        <v>19</v>
      </c>
      <c r="C85" s="13">
        <v>1</v>
      </c>
      <c r="D85" s="5">
        <v>20000</v>
      </c>
      <c r="E85" s="6">
        <f t="shared" si="2"/>
        <v>20000</v>
      </c>
      <c r="F85" s="6">
        <f t="shared" si="3"/>
        <v>24400</v>
      </c>
      <c r="G85" s="7">
        <f>40*$F$43/F85</f>
        <v>28.6</v>
      </c>
      <c r="H85" s="7"/>
      <c r="I85" s="7">
        <v>0</v>
      </c>
      <c r="J85" s="7"/>
      <c r="K85" s="51">
        <v>0</v>
      </c>
      <c r="L85" s="1">
        <v>0</v>
      </c>
    </row>
    <row r="86" spans="1:12" ht="16.5" customHeight="1">
      <c r="A86" s="16" t="s">
        <v>20</v>
      </c>
      <c r="B86" s="14" t="s">
        <v>21</v>
      </c>
      <c r="C86" s="12">
        <v>1</v>
      </c>
      <c r="D86" s="12">
        <v>28000</v>
      </c>
      <c r="E86" s="12">
        <f t="shared" si="2"/>
        <v>28000</v>
      </c>
      <c r="F86" s="12">
        <f t="shared" si="3"/>
        <v>34160</v>
      </c>
      <c r="G86" s="42">
        <f>40*$F$86/F86</f>
        <v>40</v>
      </c>
      <c r="H86" s="42"/>
      <c r="I86" s="12">
        <v>0</v>
      </c>
      <c r="J86" s="12">
        <v>0</v>
      </c>
      <c r="K86" s="51">
        <v>0</v>
      </c>
    </row>
    <row r="87" spans="1:12" ht="16.5" customHeight="1">
      <c r="A87" s="16" t="s">
        <v>22</v>
      </c>
      <c r="B87" s="13" t="s">
        <v>23</v>
      </c>
      <c r="C87" s="13">
        <v>5</v>
      </c>
      <c r="D87" s="5">
        <v>48600</v>
      </c>
      <c r="E87" s="6">
        <f t="shared" si="2"/>
        <v>243000</v>
      </c>
      <c r="F87" s="6">
        <f t="shared" si="3"/>
        <v>296460</v>
      </c>
      <c r="G87" s="42">
        <f>40*$F$101/F87</f>
        <v>28.334345274235986</v>
      </c>
      <c r="H87" s="42"/>
      <c r="I87" s="7">
        <v>0</v>
      </c>
      <c r="J87" s="7">
        <v>0</v>
      </c>
      <c r="K87" s="51">
        <v>0</v>
      </c>
    </row>
    <row r="88" spans="1:12" ht="16.5" customHeight="1" thickBot="1">
      <c r="A88" s="18"/>
      <c r="B88" s="19"/>
      <c r="C88" s="58" t="s">
        <v>0</v>
      </c>
      <c r="D88" s="59">
        <f>SUM(D79:D87)</f>
        <v>349100</v>
      </c>
      <c r="E88" s="59">
        <f>SUM(E79:E87)</f>
        <v>1089500</v>
      </c>
      <c r="F88" s="59">
        <f>SUM(F79:F87)</f>
        <v>1329190</v>
      </c>
      <c r="G88" s="61"/>
      <c r="H88" s="61"/>
      <c r="I88" s="58">
        <v>0</v>
      </c>
      <c r="J88" s="58">
        <v>0</v>
      </c>
      <c r="K88" s="62">
        <v>0</v>
      </c>
      <c r="L88" s="2"/>
    </row>
    <row r="89" spans="1:12" ht="16.5" customHeight="1">
      <c r="C89" s="2"/>
      <c r="D89" s="2"/>
      <c r="E89" s="2"/>
      <c r="F89" s="2"/>
      <c r="G89" s="10"/>
      <c r="H89" s="10"/>
      <c r="I89" s="2"/>
      <c r="J89" s="2"/>
      <c r="K89" s="2"/>
      <c r="L89" s="2"/>
    </row>
    <row r="90" spans="1:12" ht="16.5" customHeight="1" thickBot="1"/>
    <row r="91" spans="1:12" ht="16.5" customHeight="1">
      <c r="A91" s="34" t="s">
        <v>33</v>
      </c>
      <c r="B91" s="35"/>
      <c r="C91" s="95" t="s">
        <v>10</v>
      </c>
      <c r="D91" s="88" t="s">
        <v>11</v>
      </c>
      <c r="E91" s="88" t="s">
        <v>12</v>
      </c>
      <c r="F91" s="88" t="s">
        <v>32</v>
      </c>
      <c r="G91" s="88" t="s">
        <v>2</v>
      </c>
      <c r="H91" s="88" t="s">
        <v>41</v>
      </c>
      <c r="I91" s="88" t="s">
        <v>3</v>
      </c>
      <c r="J91" s="90" t="s">
        <v>46</v>
      </c>
      <c r="K91" s="86" t="s">
        <v>4</v>
      </c>
    </row>
    <row r="92" spans="1:12" ht="16.5" customHeight="1" thickBot="1">
      <c r="A92" s="36" t="s">
        <v>39</v>
      </c>
      <c r="B92" s="37"/>
      <c r="C92" s="96"/>
      <c r="D92" s="89"/>
      <c r="E92" s="89"/>
      <c r="F92" s="89"/>
      <c r="G92" s="89"/>
      <c r="H92" s="89"/>
      <c r="I92" s="89"/>
      <c r="J92" s="91"/>
      <c r="K92" s="87"/>
    </row>
    <row r="93" spans="1:12" ht="16.5" customHeight="1">
      <c r="A93" s="20" t="s">
        <v>5</v>
      </c>
      <c r="B93" s="21" t="s">
        <v>6</v>
      </c>
      <c r="C93" s="21"/>
      <c r="D93" s="22"/>
      <c r="E93" s="22"/>
      <c r="F93" s="3"/>
      <c r="G93" s="23"/>
      <c r="H93" s="23"/>
      <c r="I93" s="3"/>
      <c r="J93" s="3"/>
      <c r="K93" s="4"/>
    </row>
    <row r="94" spans="1:12" ht="16.5" customHeight="1">
      <c r="A94" s="72" t="s">
        <v>7</v>
      </c>
      <c r="B94" s="92" t="s">
        <v>9</v>
      </c>
      <c r="C94" s="97">
        <v>2</v>
      </c>
      <c r="D94" s="93">
        <v>50000</v>
      </c>
      <c r="E94" s="93">
        <f>D94*C94</f>
        <v>100000</v>
      </c>
      <c r="F94" s="93">
        <f>E94</f>
        <v>100000</v>
      </c>
      <c r="G94" s="80">
        <f>40*$F$80/F94</f>
        <v>17.568000000000001</v>
      </c>
      <c r="H94" s="44"/>
      <c r="I94" s="78">
        <v>0</v>
      </c>
      <c r="J94" s="78">
        <v>0</v>
      </c>
      <c r="K94" s="76">
        <v>0</v>
      </c>
    </row>
    <row r="95" spans="1:12" ht="16.5" customHeight="1">
      <c r="A95" s="72"/>
      <c r="B95" s="92"/>
      <c r="C95" s="97"/>
      <c r="D95" s="94"/>
      <c r="E95" s="94"/>
      <c r="F95" s="94"/>
      <c r="G95" s="81"/>
      <c r="H95" s="45"/>
      <c r="I95" s="79"/>
      <c r="J95" s="79"/>
      <c r="K95" s="77"/>
    </row>
    <row r="96" spans="1:12" ht="16.5" customHeight="1">
      <c r="A96" s="15" t="s">
        <v>8</v>
      </c>
      <c r="B96" s="13" t="s">
        <v>13</v>
      </c>
      <c r="C96" s="13">
        <v>3</v>
      </c>
      <c r="D96" s="5">
        <v>95000</v>
      </c>
      <c r="E96" s="6">
        <f>D96*C96</f>
        <v>285000</v>
      </c>
      <c r="F96" s="6">
        <f>E96</f>
        <v>285000</v>
      </c>
      <c r="G96" s="46">
        <f>40*$F$40/F96</f>
        <v>5.3423157894736839</v>
      </c>
      <c r="H96" s="46"/>
      <c r="I96" s="47">
        <v>0</v>
      </c>
      <c r="J96" s="47">
        <v>0</v>
      </c>
      <c r="K96" s="51">
        <v>0</v>
      </c>
    </row>
    <row r="97" spans="1:12" ht="16.5" customHeight="1">
      <c r="A97" s="16" t="s">
        <v>14</v>
      </c>
      <c r="B97" s="13" t="s">
        <v>15</v>
      </c>
      <c r="C97" s="13"/>
      <c r="D97" s="7"/>
      <c r="E97" s="6"/>
      <c r="F97" s="6"/>
      <c r="G97" s="47"/>
      <c r="H97" s="47"/>
      <c r="I97" s="7"/>
      <c r="J97" s="7"/>
      <c r="K97" s="8"/>
    </row>
    <row r="98" spans="1:12" ht="16.5" customHeight="1">
      <c r="A98" s="16" t="s">
        <v>16</v>
      </c>
      <c r="B98" s="13" t="s">
        <v>17</v>
      </c>
      <c r="C98" s="13"/>
      <c r="D98" s="5"/>
      <c r="E98" s="6"/>
      <c r="F98" s="6"/>
      <c r="G98" s="7"/>
      <c r="H98" s="7"/>
      <c r="I98" s="7"/>
      <c r="J98" s="7"/>
      <c r="K98" s="8"/>
    </row>
    <row r="99" spans="1:12" ht="16.5" customHeight="1">
      <c r="A99" s="16" t="s">
        <v>18</v>
      </c>
      <c r="B99" s="13" t="s">
        <v>19</v>
      </c>
      <c r="C99" s="13"/>
      <c r="D99" s="5"/>
      <c r="E99" s="6"/>
      <c r="F99" s="6"/>
      <c r="G99" s="7"/>
      <c r="H99" s="7"/>
      <c r="I99" s="7"/>
      <c r="J99" s="7"/>
      <c r="K99" s="8"/>
    </row>
    <row r="100" spans="1:12" ht="16.5" customHeight="1">
      <c r="A100" s="16" t="s">
        <v>20</v>
      </c>
      <c r="B100" s="14" t="s">
        <v>21</v>
      </c>
      <c r="C100" s="12"/>
      <c r="D100" s="12"/>
      <c r="E100" s="12"/>
      <c r="F100" s="12"/>
      <c r="G100" s="12"/>
      <c r="H100" s="12"/>
      <c r="I100" s="12"/>
      <c r="J100" s="12"/>
      <c r="K100" s="17"/>
      <c r="L100" s="1" t="s">
        <v>47</v>
      </c>
    </row>
    <row r="101" spans="1:12" ht="16.5" customHeight="1">
      <c r="A101" s="16" t="s">
        <v>22</v>
      </c>
      <c r="B101" s="13" t="s">
        <v>23</v>
      </c>
      <c r="C101" s="13">
        <v>1</v>
      </c>
      <c r="D101" s="5">
        <v>210000</v>
      </c>
      <c r="E101" s="6">
        <f>D101*C101</f>
        <v>210000</v>
      </c>
      <c r="F101" s="6">
        <f>E101</f>
        <v>210000</v>
      </c>
      <c r="G101" s="7">
        <f>40*$F$101/F101</f>
        <v>40</v>
      </c>
      <c r="H101" s="7"/>
      <c r="I101" s="7">
        <v>0</v>
      </c>
      <c r="J101" s="7">
        <v>0</v>
      </c>
      <c r="K101" s="8">
        <v>0</v>
      </c>
    </row>
    <row r="102" spans="1:12" ht="16.5" customHeight="1" thickBot="1">
      <c r="A102" s="18"/>
      <c r="B102" s="19"/>
      <c r="C102" s="58" t="s">
        <v>0</v>
      </c>
      <c r="D102" s="59">
        <f>SUM(D93:D101)</f>
        <v>355000</v>
      </c>
      <c r="E102" s="59">
        <f>SUM(E93:E101)</f>
        <v>595000</v>
      </c>
      <c r="F102" s="59">
        <f>SUM(F94:F101)</f>
        <v>595000</v>
      </c>
      <c r="G102" s="61"/>
      <c r="H102" s="61"/>
      <c r="I102" s="58">
        <v>0</v>
      </c>
      <c r="J102" s="58">
        <v>0</v>
      </c>
      <c r="K102" s="62">
        <v>0</v>
      </c>
      <c r="L102" s="2"/>
    </row>
    <row r="103" spans="1:12" ht="16.5" customHeight="1">
      <c r="C103" s="2"/>
      <c r="D103" s="2"/>
      <c r="E103" s="2"/>
      <c r="F103" s="2"/>
      <c r="G103" s="10"/>
      <c r="H103" s="10"/>
      <c r="I103" s="2"/>
      <c r="J103" s="2"/>
      <c r="K103" s="2"/>
      <c r="L103" s="2"/>
    </row>
    <row r="104" spans="1:12" ht="16.5" customHeight="1" thickBot="1"/>
    <row r="105" spans="1:12" ht="16.5" customHeight="1">
      <c r="A105" s="98" t="s">
        <v>30</v>
      </c>
      <c r="B105" s="99"/>
      <c r="C105" s="95" t="s">
        <v>10</v>
      </c>
      <c r="D105" s="88" t="s">
        <v>11</v>
      </c>
      <c r="E105" s="88" t="s">
        <v>12</v>
      </c>
      <c r="F105" s="88" t="s">
        <v>32</v>
      </c>
      <c r="G105" s="88" t="s">
        <v>2</v>
      </c>
      <c r="H105" s="88" t="s">
        <v>41</v>
      </c>
      <c r="I105" s="88" t="s">
        <v>3</v>
      </c>
      <c r="J105" s="90" t="s">
        <v>46</v>
      </c>
      <c r="K105" s="86" t="s">
        <v>4</v>
      </c>
    </row>
    <row r="106" spans="1:12" ht="16.5" customHeight="1" thickBot="1">
      <c r="A106" s="100"/>
      <c r="B106" s="101"/>
      <c r="C106" s="96"/>
      <c r="D106" s="89"/>
      <c r="E106" s="89"/>
      <c r="F106" s="89"/>
      <c r="G106" s="89"/>
      <c r="H106" s="89"/>
      <c r="I106" s="89"/>
      <c r="J106" s="91"/>
      <c r="K106" s="87"/>
    </row>
    <row r="107" spans="1:12" ht="16.5" customHeight="1">
      <c r="A107" s="20" t="s">
        <v>5</v>
      </c>
      <c r="B107" s="21" t="s">
        <v>6</v>
      </c>
      <c r="C107" s="21"/>
      <c r="D107" s="22"/>
      <c r="E107" s="22"/>
      <c r="F107" s="3"/>
      <c r="G107" s="23"/>
      <c r="H107" s="23"/>
      <c r="I107" s="3"/>
      <c r="J107" s="3"/>
      <c r="K107" s="4"/>
    </row>
    <row r="108" spans="1:12" ht="16.5" customHeight="1">
      <c r="A108" s="72" t="s">
        <v>7</v>
      </c>
      <c r="B108" s="92" t="s">
        <v>9</v>
      </c>
      <c r="C108" s="97"/>
      <c r="D108" s="93"/>
      <c r="E108" s="93"/>
      <c r="F108" s="93"/>
      <c r="G108" s="68"/>
      <c r="H108" s="24"/>
      <c r="I108" s="68"/>
      <c r="J108" s="68"/>
      <c r="K108" s="70"/>
    </row>
    <row r="109" spans="1:12" ht="16.5" customHeight="1">
      <c r="A109" s="72"/>
      <c r="B109" s="92"/>
      <c r="C109" s="97"/>
      <c r="D109" s="94"/>
      <c r="E109" s="94"/>
      <c r="F109" s="94"/>
      <c r="G109" s="69"/>
      <c r="H109" s="25"/>
      <c r="I109" s="69"/>
      <c r="J109" s="69"/>
      <c r="K109" s="71"/>
    </row>
    <row r="110" spans="1:12" ht="16.5" customHeight="1">
      <c r="A110" s="15" t="s">
        <v>8</v>
      </c>
      <c r="B110" s="13" t="s">
        <v>13</v>
      </c>
      <c r="C110" s="13"/>
      <c r="D110" s="5"/>
      <c r="E110" s="6"/>
      <c r="F110" s="6"/>
      <c r="G110" s="7"/>
      <c r="H110" s="7"/>
      <c r="I110" s="7"/>
      <c r="J110" s="7"/>
      <c r="K110" s="8"/>
    </row>
    <row r="111" spans="1:12" ht="16.5" customHeight="1">
      <c r="A111" s="16" t="s">
        <v>14</v>
      </c>
      <c r="B111" s="13" t="s">
        <v>15</v>
      </c>
      <c r="C111" s="13"/>
      <c r="D111" s="7"/>
      <c r="E111" s="6"/>
      <c r="F111" s="6"/>
      <c r="G111" s="7"/>
      <c r="H111" s="7"/>
      <c r="I111" s="7"/>
      <c r="J111" s="7"/>
      <c r="K111" s="8"/>
    </row>
    <row r="112" spans="1:12" ht="16.5" customHeight="1">
      <c r="A112" s="16" t="s">
        <v>16</v>
      </c>
      <c r="B112" s="13" t="s">
        <v>17</v>
      </c>
      <c r="C112" s="13">
        <v>2</v>
      </c>
      <c r="D112" s="5">
        <v>70000</v>
      </c>
      <c r="E112" s="6">
        <f>D112*C112</f>
        <v>140000</v>
      </c>
      <c r="F112" s="6">
        <f>E112</f>
        <v>140000</v>
      </c>
      <c r="G112" s="46">
        <f>40*$F$112/F112</f>
        <v>40</v>
      </c>
      <c r="H112" s="46">
        <v>30</v>
      </c>
      <c r="I112" s="7">
        <v>10</v>
      </c>
      <c r="J112" s="7">
        <v>15</v>
      </c>
      <c r="K112" s="52">
        <v>95</v>
      </c>
    </row>
    <row r="113" spans="1:12" ht="16.5" customHeight="1">
      <c r="A113" s="16" t="s">
        <v>18</v>
      </c>
      <c r="B113" s="13" t="s">
        <v>19</v>
      </c>
      <c r="C113" s="13"/>
      <c r="D113" s="5"/>
      <c r="E113" s="6"/>
      <c r="F113" s="6"/>
      <c r="G113" s="7"/>
      <c r="H113" s="7"/>
      <c r="I113" s="7"/>
      <c r="J113" s="7"/>
      <c r="K113" s="8"/>
    </row>
    <row r="114" spans="1:12" ht="16.5" customHeight="1">
      <c r="A114" s="16" t="s">
        <v>20</v>
      </c>
      <c r="B114" s="14" t="s">
        <v>21</v>
      </c>
      <c r="C114" s="12"/>
      <c r="D114" s="12"/>
      <c r="E114" s="12"/>
      <c r="F114" s="12"/>
      <c r="G114" s="12"/>
      <c r="H114" s="12"/>
      <c r="I114" s="12"/>
      <c r="J114" s="12"/>
      <c r="K114" s="17"/>
    </row>
    <row r="115" spans="1:12" ht="16.5" customHeight="1">
      <c r="A115" s="16" t="s">
        <v>22</v>
      </c>
      <c r="B115" s="13" t="s">
        <v>23</v>
      </c>
      <c r="C115" s="13">
        <v>5</v>
      </c>
      <c r="D115" s="5">
        <v>101000</v>
      </c>
      <c r="E115" s="6">
        <f>D115*C115</f>
        <v>505000</v>
      </c>
      <c r="F115" s="6">
        <f>E115</f>
        <v>505000</v>
      </c>
      <c r="G115" s="42">
        <f>40*$F$101/F115</f>
        <v>16.633663366336634</v>
      </c>
      <c r="H115" s="42">
        <v>25</v>
      </c>
      <c r="I115" s="7">
        <v>10</v>
      </c>
      <c r="J115" s="7">
        <v>15</v>
      </c>
      <c r="K115" s="8">
        <v>42</v>
      </c>
    </row>
    <row r="116" spans="1:12" ht="16.5" customHeight="1" thickBot="1">
      <c r="A116" s="18"/>
      <c r="B116" s="19"/>
      <c r="C116" s="58" t="s">
        <v>0</v>
      </c>
      <c r="D116" s="59">
        <f>SUM(D107:D115)</f>
        <v>171000</v>
      </c>
      <c r="E116" s="59">
        <f>SUM(E107:E115)</f>
        <v>645000</v>
      </c>
      <c r="F116" s="59">
        <f>SUM(F108:F115)</f>
        <v>645000</v>
      </c>
      <c r="G116" s="61"/>
      <c r="H116" s="61"/>
      <c r="I116" s="58"/>
      <c r="J116" s="58"/>
      <c r="K116" s="62">
        <f>AVERAGE(K112:K115)</f>
        <v>68.5</v>
      </c>
      <c r="L116" s="2"/>
    </row>
    <row r="117" spans="1:12" ht="16.5" customHeight="1">
      <c r="C117" s="2"/>
      <c r="D117" s="2"/>
      <c r="E117" s="2"/>
      <c r="F117" s="2"/>
      <c r="G117" s="10"/>
      <c r="H117" s="10"/>
      <c r="I117" s="2"/>
      <c r="J117" s="2"/>
      <c r="K117" s="2"/>
      <c r="L117" s="2"/>
    </row>
  </sheetData>
  <mergeCells count="155">
    <mergeCell ref="B108:B109"/>
    <mergeCell ref="C108:C109"/>
    <mergeCell ref="D108:D109"/>
    <mergeCell ref="E108:E109"/>
    <mergeCell ref="F108:F109"/>
    <mergeCell ref="A105:B106"/>
    <mergeCell ref="C105:C106"/>
    <mergeCell ref="D105:D106"/>
    <mergeCell ref="H7:H8"/>
    <mergeCell ref="H91:H92"/>
    <mergeCell ref="H77:H78"/>
    <mergeCell ref="H35:H36"/>
    <mergeCell ref="H21:H22"/>
    <mergeCell ref="H49:H50"/>
    <mergeCell ref="H105:H106"/>
    <mergeCell ref="A80:A81"/>
    <mergeCell ref="A94:A95"/>
    <mergeCell ref="G80:G81"/>
    <mergeCell ref="B94:B95"/>
    <mergeCell ref="C94:C95"/>
    <mergeCell ref="D94:D95"/>
    <mergeCell ref="B80:B81"/>
    <mergeCell ref="C80:C81"/>
    <mergeCell ref="D80:D81"/>
    <mergeCell ref="I80:I81"/>
    <mergeCell ref="J80:J81"/>
    <mergeCell ref="K80:K81"/>
    <mergeCell ref="G94:G95"/>
    <mergeCell ref="E105:E106"/>
    <mergeCell ref="F105:F106"/>
    <mergeCell ref="G105:G106"/>
    <mergeCell ref="I105:I106"/>
    <mergeCell ref="J105:J106"/>
    <mergeCell ref="G91:G92"/>
    <mergeCell ref="I91:I92"/>
    <mergeCell ref="J91:J92"/>
    <mergeCell ref="I94:I95"/>
    <mergeCell ref="J94:J95"/>
    <mergeCell ref="K105:K106"/>
    <mergeCell ref="K91:K92"/>
    <mergeCell ref="E94:E95"/>
    <mergeCell ref="F94:F95"/>
    <mergeCell ref="E80:E81"/>
    <mergeCell ref="F80:F81"/>
    <mergeCell ref="K94:K95"/>
    <mergeCell ref="C91:C92"/>
    <mergeCell ref="D91:D92"/>
    <mergeCell ref="E91:E92"/>
    <mergeCell ref="F91:F92"/>
    <mergeCell ref="C77:C78"/>
    <mergeCell ref="D77:D78"/>
    <mergeCell ref="E77:E78"/>
    <mergeCell ref="F77:F78"/>
    <mergeCell ref="G77:G78"/>
    <mergeCell ref="I77:I78"/>
    <mergeCell ref="J77:J78"/>
    <mergeCell ref="K77:K78"/>
    <mergeCell ref="A66:A67"/>
    <mergeCell ref="C63:C64"/>
    <mergeCell ref="D63:D64"/>
    <mergeCell ref="E63:E64"/>
    <mergeCell ref="F63:F64"/>
    <mergeCell ref="G63:G64"/>
    <mergeCell ref="I63:I64"/>
    <mergeCell ref="J63:J64"/>
    <mergeCell ref="K63:K64"/>
    <mergeCell ref="C66:C67"/>
    <mergeCell ref="E66:E67"/>
    <mergeCell ref="K35:K36"/>
    <mergeCell ref="B38:B39"/>
    <mergeCell ref="C38:C39"/>
    <mergeCell ref="D38:D39"/>
    <mergeCell ref="E38:E39"/>
    <mergeCell ref="F38:F39"/>
    <mergeCell ref="C49:C50"/>
    <mergeCell ref="D49:D50"/>
    <mergeCell ref="E49:E50"/>
    <mergeCell ref="F49:F50"/>
    <mergeCell ref="G49:G50"/>
    <mergeCell ref="I49:I50"/>
    <mergeCell ref="J49:J50"/>
    <mergeCell ref="K49:K50"/>
    <mergeCell ref="A24:A25"/>
    <mergeCell ref="A38:A39"/>
    <mergeCell ref="A52:A53"/>
    <mergeCell ref="F24:F25"/>
    <mergeCell ref="C35:C36"/>
    <mergeCell ref="D35:D36"/>
    <mergeCell ref="E35:E36"/>
    <mergeCell ref="F35:F36"/>
    <mergeCell ref="G35:G36"/>
    <mergeCell ref="F52:F53"/>
    <mergeCell ref="A7:B8"/>
    <mergeCell ref="B10:B11"/>
    <mergeCell ref="C7:C8"/>
    <mergeCell ref="C10:C11"/>
    <mergeCell ref="D10:D11"/>
    <mergeCell ref="E7:E8"/>
    <mergeCell ref="E10:E11"/>
    <mergeCell ref="F10:F11"/>
    <mergeCell ref="K7:K8"/>
    <mergeCell ref="F7:F8"/>
    <mergeCell ref="D7:D8"/>
    <mergeCell ref="G7:G8"/>
    <mergeCell ref="I7:I8"/>
    <mergeCell ref="J7:J8"/>
    <mergeCell ref="A10:A11"/>
    <mergeCell ref="K21:K22"/>
    <mergeCell ref="D21:D22"/>
    <mergeCell ref="F21:F22"/>
    <mergeCell ref="G21:G22"/>
    <mergeCell ref="I21:I22"/>
    <mergeCell ref="J21:J22"/>
    <mergeCell ref="B66:B67"/>
    <mergeCell ref="D66:D67"/>
    <mergeCell ref="F66:F67"/>
    <mergeCell ref="I66:I67"/>
    <mergeCell ref="J66:J67"/>
    <mergeCell ref="K66:K67"/>
    <mergeCell ref="E21:E22"/>
    <mergeCell ref="C21:C22"/>
    <mergeCell ref="B24:B25"/>
    <mergeCell ref="C24:C25"/>
    <mergeCell ref="D24:D25"/>
    <mergeCell ref="E24:E25"/>
    <mergeCell ref="B52:B53"/>
    <mergeCell ref="C52:C53"/>
    <mergeCell ref="D52:D53"/>
    <mergeCell ref="E52:E53"/>
    <mergeCell ref="I35:I36"/>
    <mergeCell ref="J35:J36"/>
    <mergeCell ref="G108:G109"/>
    <mergeCell ref="I108:I109"/>
    <mergeCell ref="J108:J109"/>
    <mergeCell ref="K108:K109"/>
    <mergeCell ref="A108:A109"/>
    <mergeCell ref="A5:K5"/>
    <mergeCell ref="G10:G11"/>
    <mergeCell ref="K10:K11"/>
    <mergeCell ref="J10:J11"/>
    <mergeCell ref="I10:I11"/>
    <mergeCell ref="G24:G25"/>
    <mergeCell ref="I24:I25"/>
    <mergeCell ref="J24:J25"/>
    <mergeCell ref="K24:K25"/>
    <mergeCell ref="G38:G39"/>
    <mergeCell ref="I38:I39"/>
    <mergeCell ref="J38:J39"/>
    <mergeCell ref="K38:K39"/>
    <mergeCell ref="G52:G53"/>
    <mergeCell ref="I52:I53"/>
    <mergeCell ref="J52:J53"/>
    <mergeCell ref="K52:K53"/>
    <mergeCell ref="G66:G67"/>
    <mergeCell ref="H63:H64"/>
  </mergeCells>
  <pageMargins left="0.7" right="0.7" top="0.75" bottom="0.75" header="0.3" footer="0.3"/>
  <pageSetup paperSize="9"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topLeftCell="A10" workbookViewId="0">
      <selection activeCell="O6" sqref="O6"/>
    </sheetView>
  </sheetViews>
  <sheetFormatPr baseColWidth="10" defaultRowHeight="15"/>
  <cols>
    <col min="4" max="4" width="15" customWidth="1"/>
    <col min="6" max="6" width="16.28515625" customWidth="1"/>
  </cols>
  <sheetData>
    <row r="2" spans="1:11" ht="15.75" thickBot="1"/>
    <row r="3" spans="1:11" s="1" customFormat="1" ht="16.5" customHeight="1" thickBot="1">
      <c r="B3" s="102" t="s">
        <v>42</v>
      </c>
      <c r="C3" s="103"/>
      <c r="D3" s="103"/>
      <c r="E3" s="103"/>
      <c r="F3" s="103"/>
      <c r="G3" s="103"/>
      <c r="H3" s="103"/>
      <c r="I3" s="104"/>
    </row>
    <row r="4" spans="1:11" s="1" customFormat="1" ht="16.5" customHeight="1" thickBot="1"/>
    <row r="5" spans="1:11" s="1" customFormat="1" ht="16.5" customHeight="1">
      <c r="A5" s="29" t="s">
        <v>24</v>
      </c>
      <c r="B5" s="27"/>
      <c r="C5" s="95" t="s">
        <v>10</v>
      </c>
      <c r="D5" s="88" t="s">
        <v>11</v>
      </c>
      <c r="E5" s="88" t="s">
        <v>12</v>
      </c>
      <c r="F5" s="88" t="s">
        <v>1</v>
      </c>
      <c r="G5" s="88" t="s">
        <v>2</v>
      </c>
      <c r="H5" s="88" t="s">
        <v>41</v>
      </c>
      <c r="I5" s="88" t="s">
        <v>3</v>
      </c>
      <c r="J5" s="90" t="s">
        <v>46</v>
      </c>
      <c r="K5" s="86" t="s">
        <v>4</v>
      </c>
    </row>
    <row r="6" spans="1:11" s="1" customFormat="1" ht="16.5" customHeight="1" thickBot="1">
      <c r="A6" s="31" t="s">
        <v>34</v>
      </c>
      <c r="B6" s="28"/>
      <c r="C6" s="96"/>
      <c r="D6" s="89"/>
      <c r="E6" s="89"/>
      <c r="F6" s="89"/>
      <c r="G6" s="89"/>
      <c r="H6" s="89"/>
      <c r="I6" s="89"/>
      <c r="J6" s="91"/>
      <c r="K6" s="87"/>
    </row>
    <row r="7" spans="1:11" s="1" customFormat="1" ht="16.5" customHeight="1">
      <c r="A7" s="20" t="s">
        <v>5</v>
      </c>
      <c r="B7" s="21" t="s">
        <v>6</v>
      </c>
      <c r="C7" s="21">
        <v>5</v>
      </c>
      <c r="D7" s="22">
        <f>161000+161000+101000+14000+14000</f>
        <v>451000</v>
      </c>
      <c r="E7" s="22">
        <v>451000</v>
      </c>
      <c r="F7" s="22">
        <f>E7+(E7*0.22)</f>
        <v>550220</v>
      </c>
      <c r="G7" s="48">
        <f>40*COMPARATIVO!F163/F7</f>
        <v>0</v>
      </c>
      <c r="H7" s="48">
        <v>30</v>
      </c>
      <c r="I7" s="66">
        <v>15</v>
      </c>
      <c r="J7" s="66">
        <v>0</v>
      </c>
      <c r="K7" s="67">
        <v>72</v>
      </c>
    </row>
    <row r="8" spans="1:11" s="1" customFormat="1" ht="16.5" customHeight="1">
      <c r="A8" s="72" t="s">
        <v>7</v>
      </c>
      <c r="B8" s="92" t="s">
        <v>9</v>
      </c>
      <c r="C8" s="97">
        <v>2</v>
      </c>
      <c r="D8" s="93">
        <v>40000</v>
      </c>
      <c r="E8" s="93">
        <f>D8*C8</f>
        <v>80000</v>
      </c>
      <c r="F8" s="93">
        <f>E8+(E8*0.22)</f>
        <v>97600</v>
      </c>
      <c r="G8" s="80">
        <f>40*COMPARATIVO!$F$80/F8</f>
        <v>18</v>
      </c>
      <c r="H8" s="64">
        <v>30</v>
      </c>
      <c r="I8" s="78">
        <v>15</v>
      </c>
      <c r="J8" s="78">
        <v>0</v>
      </c>
      <c r="K8" s="82">
        <v>63</v>
      </c>
    </row>
    <row r="9" spans="1:11" s="1" customFormat="1" ht="16.5" customHeight="1">
      <c r="A9" s="72"/>
      <c r="B9" s="92"/>
      <c r="C9" s="97"/>
      <c r="D9" s="94"/>
      <c r="E9" s="94"/>
      <c r="F9" s="94"/>
      <c r="G9" s="81"/>
      <c r="H9" s="65"/>
      <c r="I9" s="79"/>
      <c r="J9" s="79"/>
      <c r="K9" s="83"/>
    </row>
    <row r="10" spans="1:11" s="1" customFormat="1" ht="16.5" customHeight="1">
      <c r="A10" s="15" t="s">
        <v>8</v>
      </c>
      <c r="B10" s="13" t="s">
        <v>13</v>
      </c>
      <c r="C10" s="13">
        <v>1</v>
      </c>
      <c r="D10" s="5">
        <v>31200</v>
      </c>
      <c r="E10" s="6">
        <f>D10*C10</f>
        <v>31200</v>
      </c>
      <c r="F10" s="6">
        <f t="shared" ref="F10:F15" si="0">E10+(E10*0.22)</f>
        <v>38064</v>
      </c>
      <c r="G10" s="46">
        <f>40*COMPARATIVO!$F$40/F10</f>
        <v>40</v>
      </c>
      <c r="H10" s="46">
        <v>30</v>
      </c>
      <c r="I10" s="47">
        <v>15</v>
      </c>
      <c r="J10" s="47">
        <v>0</v>
      </c>
      <c r="K10" s="55">
        <v>85</v>
      </c>
    </row>
    <row r="11" spans="1:11" s="1" customFormat="1" ht="16.5" customHeight="1">
      <c r="A11" s="16" t="s">
        <v>14</v>
      </c>
      <c r="B11" s="13" t="s">
        <v>15</v>
      </c>
      <c r="C11" s="13">
        <v>1</v>
      </c>
      <c r="D11" s="7">
        <v>14000</v>
      </c>
      <c r="E11" s="6">
        <f>D11*C11</f>
        <v>14000</v>
      </c>
      <c r="F11" s="6">
        <f t="shared" si="0"/>
        <v>17080</v>
      </c>
      <c r="G11" s="46">
        <f>40*COMPARATIVO!$F$83/F11</f>
        <v>107.14285714285714</v>
      </c>
      <c r="H11" s="46">
        <v>30</v>
      </c>
      <c r="I11" s="47">
        <v>15</v>
      </c>
      <c r="J11" s="47">
        <v>0</v>
      </c>
      <c r="K11" s="55">
        <v>81</v>
      </c>
    </row>
    <row r="12" spans="1:11" s="1" customFormat="1" ht="16.5" customHeight="1">
      <c r="A12" s="16" t="s">
        <v>18</v>
      </c>
      <c r="B12" s="13" t="s">
        <v>19</v>
      </c>
      <c r="C12" s="13">
        <v>1</v>
      </c>
      <c r="D12" s="5">
        <v>14300</v>
      </c>
      <c r="E12" s="6">
        <f>D12*C12</f>
        <v>14300</v>
      </c>
      <c r="F12" s="6">
        <f t="shared" si="0"/>
        <v>17446</v>
      </c>
      <c r="G12" s="7">
        <f>40*COMPARATIVO!$F$43/F12</f>
        <v>40</v>
      </c>
      <c r="H12" s="7">
        <v>30</v>
      </c>
      <c r="I12" s="47">
        <v>15</v>
      </c>
      <c r="J12" s="47">
        <v>0</v>
      </c>
      <c r="K12" s="55">
        <v>85</v>
      </c>
    </row>
    <row r="13" spans="1:11" s="1" customFormat="1" ht="16.5" customHeight="1">
      <c r="A13" s="16" t="s">
        <v>20</v>
      </c>
      <c r="B13" s="14" t="s">
        <v>21</v>
      </c>
      <c r="C13" s="12">
        <v>1</v>
      </c>
      <c r="D13" s="22">
        <v>39000</v>
      </c>
      <c r="E13" s="22">
        <f>D13*C13</f>
        <v>39000</v>
      </c>
      <c r="F13" s="22">
        <f t="shared" si="0"/>
        <v>47580</v>
      </c>
      <c r="G13" s="42">
        <f>40*COMPARATIVO!$F$86/F13</f>
        <v>28.717948717948719</v>
      </c>
      <c r="H13" s="42">
        <v>25</v>
      </c>
      <c r="I13" s="47">
        <v>15</v>
      </c>
      <c r="J13" s="47">
        <v>0</v>
      </c>
      <c r="K13" s="55">
        <v>69</v>
      </c>
    </row>
    <row r="14" spans="1:11" s="1" customFormat="1" ht="16.5" customHeight="1">
      <c r="A14" s="16" t="s">
        <v>22</v>
      </c>
      <c r="B14" s="13" t="s">
        <v>23</v>
      </c>
      <c r="C14" s="13">
        <v>1</v>
      </c>
      <c r="D14" s="5">
        <f>19000+129000+129000+44900+31830</f>
        <v>353730</v>
      </c>
      <c r="E14" s="6">
        <f>D14*C14</f>
        <v>353730</v>
      </c>
      <c r="F14" s="6">
        <f t="shared" si="0"/>
        <v>431550.6</v>
      </c>
      <c r="G14" s="42">
        <f>40*COMPARATIVO!$F$101/F14</f>
        <v>19.464693132161095</v>
      </c>
      <c r="H14" s="42">
        <v>25</v>
      </c>
      <c r="I14" s="47">
        <v>15</v>
      </c>
      <c r="J14" s="47">
        <v>0</v>
      </c>
      <c r="K14" s="55">
        <v>40</v>
      </c>
    </row>
    <row r="15" spans="1:11" s="1" customFormat="1" ht="16.5" customHeight="1" thickBot="1">
      <c r="A15" s="18"/>
      <c r="B15" s="19"/>
      <c r="C15" s="58" t="s">
        <v>0</v>
      </c>
      <c r="D15" s="59">
        <f>SUM(D7:D14)</f>
        <v>943230</v>
      </c>
      <c r="E15" s="59">
        <f>SUM(E7:E14)</f>
        <v>983230</v>
      </c>
      <c r="F15" s="60">
        <f t="shared" si="0"/>
        <v>1199540.6000000001</v>
      </c>
      <c r="G15" s="61"/>
      <c r="H15" s="61"/>
      <c r="I15" s="61"/>
      <c r="J15" s="58">
        <v>0</v>
      </c>
      <c r="K15" s="62">
        <v>68</v>
      </c>
    </row>
    <row r="16" spans="1:11" s="1" customFormat="1" ht="16.5" customHeight="1" thickBot="1"/>
    <row r="17" spans="1:11" s="1" customFormat="1" ht="16.5" customHeight="1">
      <c r="A17" s="98" t="s">
        <v>30</v>
      </c>
      <c r="B17" s="99"/>
      <c r="C17" s="95" t="s">
        <v>10</v>
      </c>
      <c r="D17" s="88" t="s">
        <v>11</v>
      </c>
      <c r="E17" s="88" t="s">
        <v>12</v>
      </c>
      <c r="F17" s="88" t="s">
        <v>32</v>
      </c>
      <c r="G17" s="88" t="s">
        <v>2</v>
      </c>
      <c r="H17" s="88" t="s">
        <v>41</v>
      </c>
      <c r="I17" s="88" t="s">
        <v>3</v>
      </c>
      <c r="J17" s="90" t="s">
        <v>46</v>
      </c>
      <c r="K17" s="86" t="s">
        <v>4</v>
      </c>
    </row>
    <row r="18" spans="1:11" s="1" customFormat="1" ht="16.5" customHeight="1" thickBot="1">
      <c r="A18" s="100"/>
      <c r="B18" s="101"/>
      <c r="C18" s="96"/>
      <c r="D18" s="89"/>
      <c r="E18" s="89"/>
      <c r="F18" s="89"/>
      <c r="G18" s="89"/>
      <c r="H18" s="89"/>
      <c r="I18" s="89"/>
      <c r="J18" s="91"/>
      <c r="K18" s="87"/>
    </row>
    <row r="19" spans="1:11" s="1" customFormat="1" ht="16.5" customHeight="1">
      <c r="A19" s="16" t="s">
        <v>16</v>
      </c>
      <c r="B19" s="13" t="s">
        <v>17</v>
      </c>
      <c r="C19" s="13">
        <v>2</v>
      </c>
      <c r="D19" s="5">
        <v>70000</v>
      </c>
      <c r="E19" s="6">
        <f>D19*C19</f>
        <v>140000</v>
      </c>
      <c r="F19" s="6">
        <f>E19</f>
        <v>140000</v>
      </c>
      <c r="G19" s="46">
        <f>40*COMPARATIVO!$F$112/F19</f>
        <v>40</v>
      </c>
      <c r="H19" s="46">
        <v>30</v>
      </c>
      <c r="I19" s="7">
        <v>10</v>
      </c>
      <c r="J19" s="7">
        <v>15</v>
      </c>
      <c r="K19" s="52">
        <v>95</v>
      </c>
    </row>
    <row r="20" spans="1:11" s="1" customFormat="1" ht="16.5" customHeight="1" thickBot="1">
      <c r="A20" s="18"/>
      <c r="B20" s="19"/>
      <c r="C20" s="58" t="s">
        <v>0</v>
      </c>
      <c r="D20" s="59">
        <f>SUM(D19:D19)</f>
        <v>70000</v>
      </c>
      <c r="E20" s="59">
        <f>SUM(E19:E19)</f>
        <v>140000</v>
      </c>
      <c r="F20" s="59">
        <f>SUM(F19:F19)</f>
        <v>140000</v>
      </c>
      <c r="G20" s="61"/>
      <c r="H20" s="61"/>
      <c r="I20" s="58"/>
      <c r="J20" s="58"/>
      <c r="K20" s="62">
        <f>AVERAGE(K19:K19)</f>
        <v>95</v>
      </c>
    </row>
    <row r="21" spans="1:11" s="1" customFormat="1" ht="16.5" customHeight="1" thickBot="1"/>
    <row r="22" spans="1:11" s="1" customFormat="1" ht="16.5" customHeight="1">
      <c r="C22" s="105" t="s">
        <v>44</v>
      </c>
      <c r="D22" s="108">
        <f>F15</f>
        <v>1199540.6000000001</v>
      </c>
    </row>
    <row r="23" spans="1:11" s="1" customFormat="1" ht="16.5" customHeight="1">
      <c r="C23" s="106"/>
      <c r="D23" s="109"/>
    </row>
    <row r="24" spans="1:11" s="1" customFormat="1" ht="16.5" customHeight="1" thickBot="1">
      <c r="C24" s="107"/>
      <c r="D24" s="110"/>
    </row>
    <row r="25" spans="1:11" s="1" customFormat="1" ht="16.5" customHeight="1">
      <c r="C25" s="105" t="s">
        <v>45</v>
      </c>
      <c r="D25" s="111">
        <f>F20</f>
        <v>140000</v>
      </c>
    </row>
    <row r="26" spans="1:11" s="1" customFormat="1" ht="16.5" customHeight="1">
      <c r="C26" s="106"/>
      <c r="D26" s="109"/>
    </row>
    <row r="27" spans="1:11" s="1" customFormat="1" ht="16.5" customHeight="1" thickBot="1">
      <c r="C27" s="107"/>
      <c r="D27" s="110"/>
    </row>
    <row r="28" spans="1:11" s="1" customFormat="1" ht="16.5" customHeight="1">
      <c r="C28" s="112" t="s">
        <v>43</v>
      </c>
      <c r="D28" s="108">
        <f>+D25+D22</f>
        <v>1339540.6000000001</v>
      </c>
    </row>
    <row r="29" spans="1:11" s="1" customFormat="1" ht="16.5" customHeight="1" thickBot="1">
      <c r="C29" s="113"/>
      <c r="D29" s="110"/>
    </row>
    <row r="30" spans="1:11" s="1" customFormat="1" ht="16.5" customHeight="1"/>
  </sheetData>
  <mergeCells count="36">
    <mergeCell ref="C25:C27"/>
    <mergeCell ref="D22:D24"/>
    <mergeCell ref="D25:D27"/>
    <mergeCell ref="C28:C29"/>
    <mergeCell ref="D28:D29"/>
    <mergeCell ref="G17:G18"/>
    <mergeCell ref="H17:H18"/>
    <mergeCell ref="I17:I18"/>
    <mergeCell ref="J17:J18"/>
    <mergeCell ref="C22:C24"/>
    <mergeCell ref="K17:K18"/>
    <mergeCell ref="A8:A9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A17:B18"/>
    <mergeCell ref="C17:C18"/>
    <mergeCell ref="D17:D18"/>
    <mergeCell ref="E17:E18"/>
    <mergeCell ref="F17:F18"/>
    <mergeCell ref="I5:I6"/>
    <mergeCell ref="J5:J6"/>
    <mergeCell ref="K5:K6"/>
    <mergeCell ref="B3:I3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COMPARATIVO</vt:lpstr>
      <vt:lpstr>ADJUDICATARIO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H004</dc:creator>
  <cp:lastModifiedBy>Usuario</cp:lastModifiedBy>
  <cp:lastPrinted>2018-09-05T15:26:58Z</cp:lastPrinted>
  <dcterms:created xsi:type="dcterms:W3CDTF">2018-07-11T19:10:29Z</dcterms:created>
  <dcterms:modified xsi:type="dcterms:W3CDTF">2018-09-05T18:18:25Z</dcterms:modified>
</cp:coreProperties>
</file>