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833" activeTab="0"/>
  </bookViews>
  <sheets>
    <sheet name="Resumen 1a etapa" sheetId="1" r:id="rId1"/>
    <sheet name="General" sheetId="2" r:id="rId2"/>
    <sheet name="Vialidad y MS" sheetId="3" r:id="rId3"/>
    <sheet name="Abastecimiento" sheetId="4" r:id="rId4"/>
    <sheet name="Saneamiento" sheetId="5" r:id="rId5"/>
    <sheet name="Pluviales" sheetId="6" r:id="rId6"/>
    <sheet name="Riego" sheetId="7" r:id="rId7"/>
    <sheet name="Paisajismo" sheetId="8" r:id="rId8"/>
    <sheet name="Electrica" sheetId="9" r:id="rId9"/>
    <sheet name="Incendio" sheetId="10" r:id="rId10"/>
  </sheets>
  <definedNames>
    <definedName name="_xlnm.Print_Area" localSheetId="3">'Abastecimiento'!$B$1:$J$80</definedName>
    <definedName name="_xlnm.Print_Area" localSheetId="8">'Electrica'!$B$1:$J$75</definedName>
    <definedName name="_xlnm.Print_Area" localSheetId="1">'General'!$B$1:$J$47</definedName>
    <definedName name="_xlnm.Print_Area" localSheetId="9">'Incendio'!$B$1:$J$44</definedName>
    <definedName name="_xlnm.Print_Area" localSheetId="7">'Paisajismo'!$B$1:$J$62</definedName>
    <definedName name="_xlnm.Print_Area" localSheetId="5">'Pluviales'!$B$1:$J$71</definedName>
    <definedName name="_xlnm.Print_Area" localSheetId="0">'Resumen 1a etapa'!$B$1:$E$93</definedName>
    <definedName name="_xlnm.Print_Area" localSheetId="6">'Riego'!$B$1:$J$47</definedName>
    <definedName name="_xlnm.Print_Area" localSheetId="4">'Saneamiento'!$B$1:$J$60</definedName>
    <definedName name="_xlnm.Print_Area" localSheetId="2">'Vialidad y MS'!$B$1:$J$83</definedName>
    <definedName name="_xlnm.Print_Titles" localSheetId="3">'Abastecimiento'!$24:$26</definedName>
    <definedName name="_xlnm.Print_Titles" localSheetId="8">'Electrica'!$24:$26</definedName>
    <definedName name="_xlnm.Print_Titles" localSheetId="1">'General'!$24:$26</definedName>
    <definedName name="_xlnm.Print_Titles" localSheetId="9">'Incendio'!$24:$26</definedName>
    <definedName name="_xlnm.Print_Titles" localSheetId="7">'Paisajismo'!$24:$26</definedName>
    <definedName name="_xlnm.Print_Titles" localSheetId="5">'Pluviales'!$26:$26</definedName>
    <definedName name="_xlnm.Print_Titles" localSheetId="0">'Resumen 1a etapa'!$19:$26</definedName>
    <definedName name="_xlnm.Print_Titles" localSheetId="6">'Riego'!$24:$26</definedName>
    <definedName name="_xlnm.Print_Titles" localSheetId="4">'Saneamiento'!$24:$26</definedName>
    <definedName name="_xlnm.Print_Titles" localSheetId="2">'Vialidad y MS'!$24:$26</definedName>
  </definedNames>
  <calcPr fullCalcOnLoad="1"/>
</workbook>
</file>

<file path=xl/sharedStrings.xml><?xml version="1.0" encoding="utf-8"?>
<sst xmlns="http://schemas.openxmlformats.org/spreadsheetml/2006/main" count="941" uniqueCount="430">
  <si>
    <t>uni</t>
  </si>
  <si>
    <t>m2</t>
  </si>
  <si>
    <t>m</t>
  </si>
  <si>
    <t>m3</t>
  </si>
  <si>
    <t>Total</t>
  </si>
  <si>
    <t>Total con imprevistos</t>
  </si>
  <si>
    <t>Riego</t>
  </si>
  <si>
    <t>glo</t>
  </si>
  <si>
    <t>Precio Unitario ($)</t>
  </si>
  <si>
    <t>Total ($)</t>
  </si>
  <si>
    <t>Vialidad y Movimiento de Suelos</t>
  </si>
  <si>
    <t>Eléctrica y luminarias</t>
  </si>
  <si>
    <t>Incendio</t>
  </si>
  <si>
    <t>Cant</t>
  </si>
  <si>
    <t>Uni</t>
  </si>
  <si>
    <t>Subtotal</t>
  </si>
  <si>
    <t>Pozo de bombeo obra civil</t>
  </si>
  <si>
    <t>Pluviales</t>
  </si>
  <si>
    <t>Cabezales</t>
  </si>
  <si>
    <t>General</t>
  </si>
  <si>
    <t>Porton de acceso norte</t>
  </si>
  <si>
    <t>Porton de acceso sur</t>
  </si>
  <si>
    <t>Tierra Preparada</t>
  </si>
  <si>
    <t>Paisajismo, Mobiliario Urbano</t>
  </si>
  <si>
    <t>Saneamiento</t>
  </si>
  <si>
    <t>Señalización</t>
  </si>
  <si>
    <t>Global</t>
  </si>
  <si>
    <t>Señalizacion de obra</t>
  </si>
  <si>
    <t>Excavacion no clasificada</t>
  </si>
  <si>
    <t>Excavacion no clasificada a deposito</t>
  </si>
  <si>
    <t>Excavacion no clasificada de prestamo</t>
  </si>
  <si>
    <t>Mezcla asfaltica para base negra</t>
  </si>
  <si>
    <t>Mezcla asfaltica para carpeta de rodadura</t>
  </si>
  <si>
    <t>Ejecucion de riego bituminoso de imprimacion</t>
  </si>
  <si>
    <t>Ejecucion de tratamiento bituminoso de adherencia</t>
  </si>
  <si>
    <t>Sub-base granular con cbr &gt; 30% (con transporte)</t>
  </si>
  <si>
    <t>Base granular con cbr &gt; 60 % (con transporte)</t>
  </si>
  <si>
    <t>Relleno de canteros</t>
  </si>
  <si>
    <t>Cordones de hormigon simple</t>
  </si>
  <si>
    <t>Suministro, transporte y elaboracion de cemento asfaltico</t>
  </si>
  <si>
    <t>Suministro, transporte y elaboracion de emulsiones asfalticas</t>
  </si>
  <si>
    <t>Cordon cuneta tipo</t>
  </si>
  <si>
    <t xml:space="preserve">Pavimento de hormigón  con malla 15 cm </t>
  </si>
  <si>
    <t>Cordon  montable instalado</t>
  </si>
  <si>
    <t>Poste metálico para señales</t>
  </si>
  <si>
    <t>Separador instalado (tipo ii)</t>
  </si>
  <si>
    <t>Rubros generales</t>
  </si>
  <si>
    <t>Movimiento de suelos</t>
  </si>
  <si>
    <t>Pavimento</t>
  </si>
  <si>
    <t>ton</t>
  </si>
  <si>
    <t xml:space="preserve">Abastecimiento </t>
  </si>
  <si>
    <t xml:space="preserve"> entre 1 y 2 m</t>
  </si>
  <si>
    <t xml:space="preserve"> entre 2 y 3 m</t>
  </si>
  <si>
    <t>entre 3 y 4 m</t>
  </si>
  <si>
    <t>entre 4 y 5 m</t>
  </si>
  <si>
    <t>Cámaras de inspección</t>
  </si>
  <si>
    <t>0 a 2 m de profundidad</t>
  </si>
  <si>
    <t>2 a 3 m de profundidad</t>
  </si>
  <si>
    <t>3 a 4 m de profundidad</t>
  </si>
  <si>
    <t>4 a 5 m de profundidad</t>
  </si>
  <si>
    <t>Impulsión a Pozo de bombeo Peñarol</t>
  </si>
  <si>
    <t>Suministro e instalación de PEAD 75</t>
  </si>
  <si>
    <t>Suministro e instalación de válvula de aire 3" triple efecto</t>
  </si>
  <si>
    <t>Suministro e instalación de válvula de desagüe</t>
  </si>
  <si>
    <t>Suministro e instalación - Agua Potable</t>
  </si>
  <si>
    <t>DN 110</t>
  </si>
  <si>
    <t>DN 75</t>
  </si>
  <si>
    <t>DN 63</t>
  </si>
  <si>
    <t>DN 50</t>
  </si>
  <si>
    <t>Suministro e instalación - Agua Servicio</t>
  </si>
  <si>
    <t>1.3</t>
  </si>
  <si>
    <t>Cámaras 40x40</t>
  </si>
  <si>
    <t>Pozo de bombeo</t>
  </si>
  <si>
    <t xml:space="preserve"> Suministro e Instalación DN = 200 mm</t>
  </si>
  <si>
    <t>Tanques de agua y equipamiento</t>
  </si>
  <si>
    <t>2.1</t>
  </si>
  <si>
    <t>2.2</t>
  </si>
  <si>
    <t>2.2.1</t>
  </si>
  <si>
    <t>2.2.3</t>
  </si>
  <si>
    <t>2.2.2</t>
  </si>
  <si>
    <t>2.2.4</t>
  </si>
  <si>
    <t>2.3</t>
  </si>
  <si>
    <t>3.3</t>
  </si>
  <si>
    <t>4.2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</si>
  <si>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</si>
  <si>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</si>
  <si>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</si>
  <si>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</si>
  <si>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</si>
  <si>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</si>
  <si>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</si>
  <si>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</si>
  <si>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</si>
  <si>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</si>
  <si>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</si>
  <si>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</si>
  <si>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</si>
  <si>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2.4</t>
  </si>
  <si>
    <t>2.4.1</t>
  </si>
  <si>
    <t>1.1</t>
  </si>
  <si>
    <t>1.2</t>
  </si>
  <si>
    <t>1.4</t>
  </si>
  <si>
    <t>3.1</t>
  </si>
  <si>
    <t>3.1.1</t>
  </si>
  <si>
    <t>3.1.2</t>
  </si>
  <si>
    <t>3.2</t>
  </si>
  <si>
    <t>3.2.1</t>
  </si>
  <si>
    <t>3.2.2</t>
  </si>
  <si>
    <t>3.2.3</t>
  </si>
  <si>
    <t>3.2.4</t>
  </si>
  <si>
    <t>3.3.1</t>
  </si>
  <si>
    <t>3.3.2</t>
  </si>
  <si>
    <t>3.4</t>
  </si>
  <si>
    <t>3.4.1</t>
  </si>
  <si>
    <t>3.4.2</t>
  </si>
  <si>
    <t>Suministro e instalación de tubería PVC</t>
  </si>
  <si>
    <t>DN = 200 mm</t>
  </si>
  <si>
    <t>DN = 300 mm</t>
  </si>
  <si>
    <t>DN = 400 mm</t>
  </si>
  <si>
    <t xml:space="preserve">Suministro e instalación de tubería hormigón </t>
  </si>
  <si>
    <t>DN = 500 mm</t>
  </si>
  <si>
    <t>Cámara captación pluvial tipo 1</t>
  </si>
  <si>
    <t>Cámara pluvial</t>
  </si>
  <si>
    <t>Canales</t>
  </si>
  <si>
    <t>Canal cerrado ancho 30cm</t>
  </si>
  <si>
    <t>Canal a cielo abierto</t>
  </si>
  <si>
    <t>Lagunas - Estructuras</t>
  </si>
  <si>
    <t>Cámaras y regueras</t>
  </si>
  <si>
    <t>Laguna Norte - Aliviadero - Proteccción de enrocado</t>
  </si>
  <si>
    <t>4.1</t>
  </si>
  <si>
    <t>4.1.2</t>
  </si>
  <si>
    <t>4.1.3</t>
  </si>
  <si>
    <t>4.2.1</t>
  </si>
  <si>
    <t>4.3</t>
  </si>
  <si>
    <t>4.3.1</t>
  </si>
  <si>
    <t>4.4</t>
  </si>
  <si>
    <t>4.4.1</t>
  </si>
  <si>
    <t>4.4.2</t>
  </si>
  <si>
    <t>4.4.3</t>
  </si>
  <si>
    <t>Construcción de losa de protección 15 cm espesor</t>
  </si>
  <si>
    <t>Cámara pluvial especial (detalle N°3)</t>
  </si>
  <si>
    <t>5.1</t>
  </si>
  <si>
    <t>5.1.2</t>
  </si>
  <si>
    <t>5.2</t>
  </si>
  <si>
    <t>5.2.1</t>
  </si>
  <si>
    <t>5.3</t>
  </si>
  <si>
    <t>Tuberías</t>
  </si>
  <si>
    <t xml:space="preserve">Suministro e instalación polietileno lineal 16 mm </t>
  </si>
  <si>
    <t>Suministro e instalación polietileno lineal 25 mm</t>
  </si>
  <si>
    <t>Suministro e instalación Cajas</t>
  </si>
  <si>
    <t>Control</t>
  </si>
  <si>
    <t>5.3.1</t>
  </si>
  <si>
    <t>5.3.2</t>
  </si>
  <si>
    <t>Codo DN 110</t>
  </si>
  <si>
    <t>Codo DN 75</t>
  </si>
  <si>
    <t>Codo DN 63</t>
  </si>
  <si>
    <t>Codo DN 50</t>
  </si>
  <si>
    <t>Tee DN 110</t>
  </si>
  <si>
    <t>Tee DN 75</t>
  </si>
  <si>
    <t>Tee DN 63</t>
  </si>
  <si>
    <t>Tee DN 50</t>
  </si>
  <si>
    <t>Crucetas DN 110</t>
  </si>
  <si>
    <t>Crucetas DN 75</t>
  </si>
  <si>
    <t>Llave de paso DN 110</t>
  </si>
  <si>
    <t>Llave de paso DN 75</t>
  </si>
  <si>
    <t>Llave de paso DN 63</t>
  </si>
  <si>
    <t>Llave de paso DN 50</t>
  </si>
  <si>
    <t>Reducción DN 110 - DN 75</t>
  </si>
  <si>
    <t>Reducción DN 75 - DN 63</t>
  </si>
  <si>
    <t>Reducción DN 75 - DN 50</t>
  </si>
  <si>
    <t>Reducción DN 63 - DN 50</t>
  </si>
  <si>
    <t>Tapón DN 75</t>
  </si>
  <si>
    <t>Tapón DN 63</t>
  </si>
  <si>
    <t>Tapón DN 50</t>
  </si>
  <si>
    <t>Suministro e instalación de Piezas y cámaras</t>
  </si>
  <si>
    <t>6.1</t>
  </si>
  <si>
    <t>6.1.1</t>
  </si>
  <si>
    <t>6.1.2</t>
  </si>
  <si>
    <t>Suministro de Árboles</t>
  </si>
  <si>
    <t>Ceibo</t>
  </si>
  <si>
    <t>Penisetum rupelli</t>
  </si>
  <si>
    <t>Colas de zorro</t>
  </si>
  <si>
    <t>Tilo</t>
  </si>
  <si>
    <t>Pinos</t>
  </si>
  <si>
    <t>Eucaliptos cinerea</t>
  </si>
  <si>
    <t>Ciprés calvo</t>
  </si>
  <si>
    <t>Robles</t>
  </si>
  <si>
    <t>Sauce mimbre</t>
  </si>
  <si>
    <t>Casuarina</t>
  </si>
  <si>
    <t>6.2</t>
  </si>
  <si>
    <t>Plantación de árboles, arbustos, gramineas y trepadoras</t>
  </si>
  <si>
    <t>Plantación y reposición</t>
  </si>
  <si>
    <t>Suministro de Arbustos, gramíneas, trepadoras y césped</t>
  </si>
  <si>
    <t>Insumos</t>
  </si>
  <si>
    <t>Abastecimiento</t>
  </si>
  <si>
    <t>Paisajismo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</si>
  <si>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</si>
  <si>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</si>
  <si>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</si>
  <si>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</si>
  <si>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</si>
  <si>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</si>
  <si>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</si>
  <si>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</si>
  <si>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</si>
  <si>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Instalaciones de Acondicionamiento Eléctrico</t>
  </si>
  <si>
    <t>Obra civil Puesto de Conexión y Medida</t>
  </si>
  <si>
    <t>Obra civil Subestación Propia (2 Trafos)</t>
  </si>
  <si>
    <t>Suministro e Instalación Cable MT (RHV-12/20KV-4x240mm2-AL)</t>
  </si>
  <si>
    <t>Suministro e Instalación Camara de registro Hormigón 115cmx110cm</t>
  </si>
  <si>
    <t>Suministro e instalación Cable BT (XLPE-3x240+150N-AL)</t>
  </si>
  <si>
    <t>Suministro e instalación Cable BT (XLPE-3x150+150N-AL)</t>
  </si>
  <si>
    <t>Suministro e instalación Cable BT (XLPE-3x95+50N-AL)</t>
  </si>
  <si>
    <t>Suministro e instalación Cable BT (XLPE-3x50+50N-AL)</t>
  </si>
  <si>
    <t>Suministro e instalación Cable BT (XLPE-3x50+25N-AL)</t>
  </si>
  <si>
    <t>Suministro e instalación Cable BT (XLPE-3x16+16N-AL)</t>
  </si>
  <si>
    <t>Suministro e Instalación Cruze de Calzada PVC 2xø150</t>
  </si>
  <si>
    <t>Suministro e instalación CGPs</t>
  </si>
  <si>
    <t>Suministro e Instalación de  Cañerías de Iluminación PVC-ø100</t>
  </si>
  <si>
    <t>Suministro e Instalación de  Cañerías de Iluminación PVC-ø63</t>
  </si>
  <si>
    <t xml:space="preserve">Suministro e Instalación Camaras de registro Hormigón 20cmx20cm </t>
  </si>
  <si>
    <t xml:space="preserve">Suministro e Instalación Camaras de registro Hormigón 40cmx40cm </t>
  </si>
  <si>
    <t>Suministro e Instalación de  Cañerías de Telefonía y Datos PVC-2xø100</t>
  </si>
  <si>
    <t xml:space="preserve">Suministro e Instalación Camaras de registro Hormigón 60cmx60cm </t>
  </si>
  <si>
    <t xml:space="preserve">Suministro e Instalación Camaras de registro Hormigón 100cmx100cm 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</si>
  <si>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</si>
  <si>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</si>
  <si>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</si>
  <si>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</si>
  <si>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</si>
  <si>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</si>
  <si>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</si>
  <si>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</si>
  <si>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7.3.1</t>
  </si>
  <si>
    <t>7.4.1</t>
  </si>
  <si>
    <t>Media tensión</t>
  </si>
  <si>
    <t>Baja tensión</t>
  </si>
  <si>
    <t xml:space="preserve">Telefonía y datos, detección de incendio, CCTV </t>
  </si>
  <si>
    <t>Iluminación</t>
  </si>
  <si>
    <t>Suministro e Instalacion de válvulas y accesorios</t>
  </si>
  <si>
    <t xml:space="preserve">Edificio tanques de agua - Obra civil </t>
  </si>
  <si>
    <t>Edificio tanques de agua - Aberturas, sanitaria, eléctrica</t>
  </si>
  <si>
    <t>Subestación y PCM</t>
  </si>
  <si>
    <t>Suministro e Instalación Cruce de Calzada PVC 6xø150</t>
  </si>
  <si>
    <t>Recuperación ambiental</t>
  </si>
  <si>
    <t>Movilización</t>
  </si>
  <si>
    <t>c/u</t>
  </si>
  <si>
    <t>Losas de hormigón</t>
  </si>
  <si>
    <t xml:space="preserve">Baden hormigón ancho 1m - 15cm espesor </t>
  </si>
  <si>
    <t>CAPÍTULO</t>
  </si>
  <si>
    <t>RUBROS</t>
  </si>
  <si>
    <t>Precio Total ($)</t>
  </si>
  <si>
    <t>CAPÍTULO 1</t>
  </si>
  <si>
    <t>Sub total / rubro</t>
  </si>
  <si>
    <t>Monto imponible unitario</t>
  </si>
  <si>
    <t>Monto imponible P/rubro</t>
  </si>
  <si>
    <t>SUBTOTAL CAPÍTULO 1</t>
  </si>
  <si>
    <t>U N I V E R S I D A D   D E   L A   R E P Ú B L I C A     -      P L A N   D E   O B R A S   D E   M E D I A N O   Y   L A R G O   P L A Z O</t>
  </si>
  <si>
    <t>FORMULARIO B</t>
  </si>
  <si>
    <t xml:space="preserve">RUBRADO DE PRESENTACIÓN OBLIGATORIA </t>
  </si>
  <si>
    <t>PROYECTO:</t>
  </si>
  <si>
    <t>Ubicación:</t>
  </si>
  <si>
    <t xml:space="preserve">VERIFICAR SEGÚN RECAUDOS - ESTE FORMULARIO SERÁ PUNTUADO EN LA OFERTA </t>
  </si>
  <si>
    <t>4. No se aceptarán rubros globales más que los indicados en el Formulario</t>
  </si>
  <si>
    <t>5. No se aceptarán rubros incluidos. Deberá respetarse al menos el nivel de desagregación del rubrado</t>
  </si>
  <si>
    <t>Nota: se establecerán subtotales parciales por rubro.</t>
  </si>
  <si>
    <t>CAPITULO 2</t>
  </si>
  <si>
    <t>Extracción de árboles y tocones (D=0.5m a 2.5m)</t>
  </si>
  <si>
    <t>2.1.1</t>
  </si>
  <si>
    <t>CAPÍTULO 3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</si>
  <si>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</si>
  <si>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</si>
  <si>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</si>
  <si>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</si>
  <si>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</si>
  <si>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</si>
  <si>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</si>
  <si>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</si>
  <si>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</si>
  <si>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</si>
  <si>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</si>
  <si>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</si>
  <si>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</si>
  <si>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</si>
  <si>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</si>
  <si>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</si>
  <si>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</si>
  <si>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</si>
  <si>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</si>
  <si>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</si>
  <si>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CAPÍTULO 4</t>
  </si>
  <si>
    <t>4.1.1</t>
  </si>
  <si>
    <t>4.1.4</t>
  </si>
  <si>
    <t>4.2.2</t>
  </si>
  <si>
    <t>4.2.3</t>
  </si>
  <si>
    <t>4.2.4</t>
  </si>
  <si>
    <t>CAPÍTULO 5</t>
  </si>
  <si>
    <t>5.1.1.</t>
  </si>
  <si>
    <t>5.1.3</t>
  </si>
  <si>
    <t>5.4</t>
  </si>
  <si>
    <t>5.5.1</t>
  </si>
  <si>
    <t>5.5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</si>
  <si>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</si>
  <si>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</si>
  <si>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</si>
  <si>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</si>
  <si>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</si>
  <si>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</si>
  <si>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</si>
  <si>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</si>
  <si>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5.7.4</t>
  </si>
  <si>
    <t>5.4.1</t>
  </si>
  <si>
    <t>5.4.2</t>
  </si>
  <si>
    <t>5.4.3</t>
  </si>
  <si>
    <t>CAPÍTULO 6</t>
  </si>
  <si>
    <t>CAPITULO 7</t>
  </si>
  <si>
    <t>7.1.7</t>
  </si>
  <si>
    <t>7.1.8</t>
  </si>
  <si>
    <t>7.1.9</t>
  </si>
  <si>
    <t>7.1.10</t>
  </si>
  <si>
    <t>CAPÍTULO 8</t>
  </si>
  <si>
    <t>8.1.1</t>
  </si>
  <si>
    <t>8.1.2</t>
  </si>
  <si>
    <t>8.2.1</t>
  </si>
  <si>
    <t>8.2.2</t>
  </si>
  <si>
    <t>8.2.3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</si>
  <si>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</si>
  <si>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</si>
  <si>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</si>
  <si>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</si>
  <si>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</si>
  <si>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</si>
  <si>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</si>
  <si>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</si>
  <si>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8.4.1</t>
  </si>
  <si>
    <t>8.4.2</t>
  </si>
  <si>
    <t>8.4.3</t>
  </si>
  <si>
    <t>8.4.4</t>
  </si>
  <si>
    <t>8.5.1</t>
  </si>
  <si>
    <t>8.5.2</t>
  </si>
  <si>
    <t>8.5.3</t>
  </si>
  <si>
    <t>CAPÍTULO 9</t>
  </si>
  <si>
    <t>9.1</t>
  </si>
  <si>
    <t>9.2</t>
  </si>
  <si>
    <t>9.3</t>
  </si>
  <si>
    <t>Sub total / rubro ($)</t>
  </si>
  <si>
    <t>Monto imponible unitario ($)</t>
  </si>
  <si>
    <t>Monto imponible P/rubro ($)</t>
  </si>
  <si>
    <t>IVA</t>
  </si>
  <si>
    <t>RUBRO</t>
  </si>
  <si>
    <t>1.5</t>
  </si>
  <si>
    <t>1. El Proponente presentará el rubrado en este orden. Dado que la oferta es global, todo componente que figure en planos, planillas y memorias,</t>
  </si>
  <si>
    <t>aún cuando no esté especificamente detallado en un rubro, deberá estar incluido en el precio presentado por el oferente.</t>
  </si>
  <si>
    <t xml:space="preserve">2.Deberán ser verificados todos los rubros con la información del proyecto: planos y memorias. En el caso de constatar diferencias, éstas </t>
  </si>
  <si>
    <t xml:space="preserve">deberán ser indicadas en el período de consulta, vencido el cual no se podrá reclamar por errores imputados al mismo. </t>
  </si>
  <si>
    <t>vencido el cual no se podrá reclamar por errores imputados al mismo.</t>
  </si>
  <si>
    <t xml:space="preserve">6. Los metrajes deberán ser verificados con la información del proyecto, planos y memorias pues serán responsables por los mismos. En el caso de existir </t>
  </si>
  <si>
    <t>diferencias sustanciales entre el metraje de referencia y el propio que realizare el oferente, estas deberán ser indicadas en el período de consulta,</t>
  </si>
  <si>
    <t xml:space="preserve">7. Todos los rubros se pagarán a precio cerrado, excluyendo los rubros 2.2.1, 2.2.2 y 2.2.3 que serán liquidados por Precios Unitarios, en función de las </t>
  </si>
  <si>
    <t>cantidades ejecutadas finalmente.</t>
  </si>
  <si>
    <t>1.6</t>
  </si>
  <si>
    <t>Cerco Perimetral - Cerco Olímpico</t>
  </si>
  <si>
    <t>SUBTOTAL CAPÍTULO 2</t>
  </si>
  <si>
    <t>SUBTOTAL CAPÍTULO 3</t>
  </si>
  <si>
    <t>SUBTOTAL CAPÍTULO 4</t>
  </si>
  <si>
    <t>SUBTOTAL CAPÍTULO 5</t>
  </si>
  <si>
    <t>SUBTOTAL CAPÍTULO 6</t>
  </si>
  <si>
    <t>SUBTOTAL CAPÍTULO 7</t>
  </si>
  <si>
    <t>SUBTOTAL CAPÍTULO 8</t>
  </si>
  <si>
    <t>SUBTOTAL CAPÍTULO 9</t>
  </si>
  <si>
    <t>Camino Mangangá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</si>
  <si>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</si>
  <si>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</si>
  <si>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</si>
  <si>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</si>
  <si>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</si>
  <si>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</si>
  <si>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</si>
  <si>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</si>
  <si>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</si>
  <si>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</si>
  <si>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</si>
  <si>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</si>
  <si>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</si>
  <si>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</si>
  <si>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</si>
  <si>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Cerco Perimetral - Alambrado de ley</t>
  </si>
  <si>
    <t>Alamos Plateados</t>
  </si>
  <si>
    <t>Espinillo Acacia Cadem</t>
  </si>
  <si>
    <t>Laguna Norte - Vertedero de control (c/enrocado)</t>
  </si>
  <si>
    <t>Laguna Sur - Vertedero de control (c/enrocado)</t>
  </si>
  <si>
    <t>Laguna Sur - Aliviadero - Proteccción de enrocado</t>
  </si>
  <si>
    <t>Cabezal de descarga simple</t>
  </si>
  <si>
    <t>Protección de enrocado cabezales e inicio canal</t>
  </si>
  <si>
    <t>POMLP - FACULTAD DE VETERINARIA 8&amp;102 – Movimiento de Suelos, Vialidades e Infraestructura Hidráulica y Eléctrica (Lote 1)</t>
  </si>
  <si>
    <t>Montevideo, Ruta N° 08 y Ruta N° 102</t>
  </si>
  <si>
    <t xml:space="preserve">Monto Imponible Obra Prevista </t>
  </si>
  <si>
    <t xml:space="preserve">Monto Imponible Obra Imprevista </t>
  </si>
  <si>
    <t>Imprevistos</t>
  </si>
  <si>
    <t>LLSS Obra Prevista</t>
  </si>
  <si>
    <t>LLSS Obra Imprevista</t>
  </si>
  <si>
    <t>Total Monto Imponible ($)</t>
  </si>
  <si>
    <t>D I R E C C I Ó N   G E N E R A L   D E   A R Q U I T E C T U R A</t>
  </si>
  <si>
    <t>Señal "PARE" de 25 cm de lado, con material reflectivo grado Ingeniería en toda su superficie</t>
  </si>
  <si>
    <t>Alambrado de ley</t>
  </si>
  <si>
    <t>Base granular con cbr &gt; 80 % (con transporte)</t>
  </si>
  <si>
    <t>Alcantarilla Z1200 de 1 boca resistencia especial, long 14m, con cabezales (según lámina tipo DNV Nro. 251)</t>
  </si>
  <si>
    <t>3. Se incluirá el Monto Imponible por rubro. El Monto Imponible del total de las obras imprevistas no podrá superar el 5% del Monto Imponible de las obras previstas.</t>
  </si>
  <si>
    <t>RUBRADO BASICO - Capítulo 9 de 9</t>
  </si>
  <si>
    <t>RUBRADO BASICO - Capítulo 8 de 9</t>
  </si>
  <si>
    <t>Suministro e Instalacion cañería de PEAD PE 100 SDR 11 200 mm</t>
  </si>
  <si>
    <t>Suministro e Instalacion cañería de PEAD PE 100 SDR 11 160 mm</t>
  </si>
  <si>
    <t xml:space="preserve">RUBRADO BASICO - Resumen </t>
  </si>
  <si>
    <t>RUBRADO BASICO - Capítulo 1 de 9</t>
  </si>
  <si>
    <t>RUBRADO BASICO - Capítulo 2 de 9</t>
  </si>
  <si>
    <t>RUBRADO BASICO - Capítulo 3 de 9</t>
  </si>
  <si>
    <t>RUBRADO BASICO - Capítulo 4 de 9</t>
  </si>
  <si>
    <t>RUBRADO BASICO - Capítulo 5 de 9</t>
  </si>
  <si>
    <t>RUBRADO BASICO - Capítulo 6 de 9</t>
  </si>
  <si>
    <t>6.2.1</t>
  </si>
  <si>
    <t>RUBRADO BASICO - Capítulo 7 de 9</t>
  </si>
  <si>
    <t>Instalaciones de Protección contra Incendios</t>
  </si>
  <si>
    <t>Suministro e instalación Cable BT (XLPE-(2x)3x240+150N-AL)</t>
  </si>
  <si>
    <t>Suministro e instalación Cable BT (XLPE-3x150+95N-AL)</t>
  </si>
  <si>
    <t>Suministro e instalación Cable BT (XLPE-3x10+10N-AL)</t>
  </si>
  <si>
    <t>Suministro e Instalación de  Cañerías de Iluminación PVC-2ø100</t>
  </si>
  <si>
    <t>8.4.1a</t>
  </si>
  <si>
    <t>8.3.1a</t>
  </si>
  <si>
    <t>8.3.2a</t>
  </si>
  <si>
    <t>8.3.6a</t>
  </si>
</sst>
</file>

<file path=xl/styles.xml><?xml version="1.0" encoding="utf-8"?>
<styleSheet xmlns="http://schemas.openxmlformats.org/spreadsheetml/2006/main">
  <numFmts count="2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* #,##0_-;\-* #,##0_-;_-* &quot;-&quot;_-;_-@_-"/>
    <numFmt numFmtId="170" formatCode="_-&quot;$U&quot;\ * #,##0.00_-;\-&quot;$U&quot;\ * #,##0.00_-;_-&quot;$U&quot;\ * &quot;-&quot;??_-;_-@_-"/>
    <numFmt numFmtId="171" formatCode="_-* #,##0.00_-;\-* #,##0.00_-;_-* &quot;-&quot;??_-;_-@_-"/>
    <numFmt numFmtId="172" formatCode="_(&quot;$U&quot;\ * #,##0_);_(&quot;$U&quot;\ * \(#,##0\);_(&quot;$U&quot;\ * &quot;-&quot;??_);_(@_)"/>
    <numFmt numFmtId="173" formatCode="[$USD]\ #,##0_);\([$USD]\ #,##0\)"/>
    <numFmt numFmtId="174" formatCode="0.0%"/>
    <numFmt numFmtId="175" formatCode="_-* #,##0\ _€_-;\-* #,##0\ _€_-;_-* &quot;-&quot;??\ _€_-;_-@_-"/>
    <numFmt numFmtId="176" formatCode="0.0"/>
    <numFmt numFmtId="177" formatCode="#"/>
    <numFmt numFmtId="178" formatCode="#.00"/>
    <numFmt numFmtId="179" formatCode="#,##0.0"/>
    <numFmt numFmtId="180" formatCode="mm/yy"/>
    <numFmt numFmtId="181" formatCode="_(* #,##0_);_(* \(#,##0\);_(* &quot;-&quot;??_);_(@_)"/>
    <numFmt numFmtId="182" formatCode="_(* #,##0.0_);_(* \(#,##0.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21"/>
      <name val="Calibri"/>
      <family val="2"/>
    </font>
    <font>
      <b/>
      <sz val="16"/>
      <color indexed="8"/>
      <name val="Calibri"/>
      <family val="2"/>
    </font>
    <font>
      <sz val="12"/>
      <color indexed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10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172" fontId="58" fillId="3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/>
    </xf>
    <xf numFmtId="43" fontId="26" fillId="0" borderId="10" xfId="47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173" fontId="0" fillId="0" borderId="0" xfId="49" applyNumberFormat="1" applyFont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left"/>
      <protection/>
    </xf>
    <xf numFmtId="0" fontId="5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77" fontId="29" fillId="0" borderId="0" xfId="0" applyNumberFormat="1" applyFont="1" applyBorder="1" applyAlignment="1">
      <alignment horizontal="center"/>
    </xf>
    <xf numFmtId="178" fontId="30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8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177" fontId="33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 applyProtection="1">
      <alignment horizontal="left"/>
      <protection hidden="1" locked="0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180" fontId="29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left"/>
    </xf>
    <xf numFmtId="180" fontId="29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/>
    </xf>
    <xf numFmtId="172" fontId="58" fillId="33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173" fontId="35" fillId="0" borderId="0" xfId="49" applyNumberFormat="1" applyFont="1" applyAlignment="1">
      <alignment horizontal="center"/>
    </xf>
    <xf numFmtId="44" fontId="35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72" fontId="25" fillId="34" borderId="10" xfId="0" applyNumberFormat="1" applyFont="1" applyFill="1" applyBorder="1" applyAlignment="1">
      <alignment horizontal="center" vertical="center"/>
    </xf>
    <xf numFmtId="9" fontId="25" fillId="0" borderId="0" xfId="53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172" fontId="26" fillId="0" borderId="10" xfId="49" applyNumberFormat="1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172" fontId="2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/>
    </xf>
    <xf numFmtId="172" fontId="25" fillId="33" borderId="1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14" xfId="0" applyFont="1" applyBorder="1" applyAlignment="1">
      <alignment horizontal="center" vertical="center"/>
    </xf>
    <xf numFmtId="173" fontId="35" fillId="0" borderId="0" xfId="49" applyNumberFormat="1" applyFont="1" applyAlignment="1">
      <alignment/>
    </xf>
    <xf numFmtId="44" fontId="35" fillId="0" borderId="0" xfId="0" applyNumberFormat="1" applyFont="1" applyAlignment="1">
      <alignment/>
    </xf>
    <xf numFmtId="9" fontId="26" fillId="33" borderId="10" xfId="53" applyFont="1" applyFill="1" applyBorder="1" applyAlignment="1">
      <alignment horizontal="center" vertical="center"/>
    </xf>
    <xf numFmtId="172" fontId="26" fillId="34" borderId="0" xfId="49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172" fontId="25" fillId="34" borderId="0" xfId="0" applyNumberFormat="1" applyFont="1" applyFill="1" applyBorder="1" applyAlignment="1">
      <alignment horizontal="center" vertical="center"/>
    </xf>
    <xf numFmtId="172" fontId="26" fillId="0" borderId="0" xfId="49" applyNumberFormat="1" applyFont="1" applyBorder="1" applyAlignment="1">
      <alignment vertical="center"/>
    </xf>
    <xf numFmtId="172" fontId="25" fillId="34" borderId="0" xfId="49" applyNumberFormat="1" applyFont="1" applyFill="1" applyBorder="1" applyAlignment="1">
      <alignment vertical="center"/>
    </xf>
    <xf numFmtId="172" fontId="26" fillId="0" borderId="0" xfId="49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4" fontId="35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9" fontId="25" fillId="33" borderId="10" xfId="53" applyFont="1" applyFill="1" applyBorder="1" applyAlignment="1">
      <alignment horizontal="center"/>
    </xf>
    <xf numFmtId="9" fontId="25" fillId="34" borderId="10" xfId="53" applyFont="1" applyFill="1" applyBorder="1" applyAlignment="1">
      <alignment horizontal="center"/>
    </xf>
    <xf numFmtId="9" fontId="25" fillId="34" borderId="0" xfId="53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0" fontId="35" fillId="33" borderId="0" xfId="0" applyFont="1" applyFill="1" applyAlignment="1">
      <alignment/>
    </xf>
    <xf numFmtId="0" fontId="25" fillId="34" borderId="13" xfId="0" applyFont="1" applyFill="1" applyBorder="1" applyAlignment="1">
      <alignment horizontal="center" vertical="center"/>
    </xf>
    <xf numFmtId="172" fontId="25" fillId="34" borderId="1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35" fillId="0" borderId="0" xfId="49" applyNumberFormat="1" applyFont="1" applyBorder="1" applyAlignment="1">
      <alignment vertical="center"/>
    </xf>
    <xf numFmtId="0" fontId="35" fillId="0" borderId="13" xfId="0" applyFont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44" fontId="26" fillId="33" borderId="10" xfId="49" applyFont="1" applyFill="1" applyBorder="1" applyAlignment="1">
      <alignment vertical="center"/>
    </xf>
    <xf numFmtId="0" fontId="36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/>
    </xf>
    <xf numFmtId="44" fontId="26" fillId="0" borderId="10" xfId="49" applyFont="1" applyFill="1" applyBorder="1" applyAlignment="1">
      <alignment vertical="center"/>
    </xf>
    <xf numFmtId="172" fontId="26" fillId="0" borderId="10" xfId="49" applyNumberFormat="1" applyFont="1" applyFill="1" applyBorder="1" applyAlignment="1">
      <alignment vertical="center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172" fontId="35" fillId="0" borderId="10" xfId="0" applyNumberFormat="1" applyFont="1" applyBorder="1" applyAlignment="1">
      <alignment/>
    </xf>
    <xf numFmtId="171" fontId="35" fillId="0" borderId="10" xfId="0" applyNumberFormat="1" applyFont="1" applyBorder="1" applyAlignment="1">
      <alignment/>
    </xf>
    <xf numFmtId="176" fontId="35" fillId="0" borderId="10" xfId="0" applyNumberFormat="1" applyFont="1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6" fillId="34" borderId="10" xfId="0" applyFont="1" applyFill="1" applyBorder="1" applyAlignment="1">
      <alignment horizontal="center"/>
    </xf>
    <xf numFmtId="172" fontId="36" fillId="34" borderId="10" xfId="0" applyNumberFormat="1" applyFont="1" applyFill="1" applyBorder="1" applyAlignment="1">
      <alignment horizontal="center" vertical="center"/>
    </xf>
    <xf numFmtId="174" fontId="3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35" fillId="0" borderId="10" xfId="49" applyNumberFormat="1" applyFont="1" applyBorder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2" fontId="36" fillId="33" borderId="10" xfId="0" applyNumberFormat="1" applyFont="1" applyFill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left" vertical="center" wrapText="1"/>
    </xf>
    <xf numFmtId="172" fontId="35" fillId="0" borderId="0" xfId="0" applyNumberFormat="1" applyFont="1" applyAlignment="1">
      <alignment/>
    </xf>
    <xf numFmtId="1" fontId="35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4" fontId="35" fillId="0" borderId="10" xfId="49" applyFont="1" applyBorder="1" applyAlignment="1">
      <alignment vertical="center"/>
    </xf>
    <xf numFmtId="172" fontId="38" fillId="0" borderId="0" xfId="0" applyNumberFormat="1" applyFont="1" applyAlignment="1">
      <alignment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49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72" fontId="59" fillId="0" borderId="14" xfId="49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9" fontId="36" fillId="0" borderId="10" xfId="53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172" fontId="35" fillId="0" borderId="10" xfId="49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left" vertical="center" wrapText="1"/>
    </xf>
    <xf numFmtId="172" fontId="35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61" fillId="33" borderId="10" xfId="0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3" fontId="36" fillId="0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172" fontId="36" fillId="33" borderId="10" xfId="0" applyNumberFormat="1" applyFont="1" applyFill="1" applyBorder="1" applyAlignment="1">
      <alignment horizontal="center"/>
    </xf>
    <xf numFmtId="172" fontId="36" fillId="33" borderId="12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73" fontId="35" fillId="0" borderId="0" xfId="49" applyNumberFormat="1" applyFont="1" applyBorder="1" applyAlignment="1">
      <alignment/>
    </xf>
    <xf numFmtId="172" fontId="35" fillId="34" borderId="10" xfId="49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 vertical="center"/>
    </xf>
    <xf numFmtId="175" fontId="35" fillId="0" borderId="10" xfId="47" applyNumberFormat="1" applyFont="1" applyFill="1" applyBorder="1" applyAlignment="1">
      <alignment horizontal="center"/>
    </xf>
    <xf numFmtId="41" fontId="35" fillId="0" borderId="10" xfId="47" applyNumberFormat="1" applyFont="1" applyFill="1" applyBorder="1" applyAlignment="1">
      <alignment/>
    </xf>
    <xf numFmtId="1" fontId="35" fillId="0" borderId="10" xfId="0" applyNumberFormat="1" applyFont="1" applyFill="1" applyBorder="1" applyAlignment="1">
      <alignment horizontal="center"/>
    </xf>
    <xf numFmtId="172" fontId="35" fillId="0" borderId="10" xfId="49" applyNumberFormat="1" applyFont="1" applyFill="1" applyBorder="1" applyAlignment="1">
      <alignment vertical="center"/>
    </xf>
    <xf numFmtId="3" fontId="36" fillId="0" borderId="10" xfId="47" applyNumberFormat="1" applyFont="1" applyFill="1" applyBorder="1" applyAlignment="1">
      <alignment horizontal="center"/>
    </xf>
    <xf numFmtId="3" fontId="36" fillId="0" borderId="0" xfId="0" applyNumberFormat="1" applyFont="1" applyAlignment="1">
      <alignment/>
    </xf>
    <xf numFmtId="172" fontId="35" fillId="34" borderId="10" xfId="49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/>
    </xf>
    <xf numFmtId="172" fontId="36" fillId="0" borderId="10" xfId="0" applyNumberFormat="1" applyFont="1" applyFill="1" applyBorder="1" applyAlignment="1">
      <alignment horizontal="center"/>
    </xf>
    <xf numFmtId="172" fontId="36" fillId="34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left" wrapText="1"/>
    </xf>
    <xf numFmtId="172" fontId="35" fillId="0" borderId="10" xfId="49" applyNumberFormat="1" applyFont="1" applyFill="1" applyBorder="1" applyAlignment="1">
      <alignment horizontal="center"/>
    </xf>
    <xf numFmtId="172" fontId="35" fillId="0" borderId="10" xfId="49" applyNumberFormat="1" applyFont="1" applyBorder="1" applyAlignment="1">
      <alignment/>
    </xf>
    <xf numFmtId="49" fontId="36" fillId="0" borderId="10" xfId="0" applyNumberFormat="1" applyFont="1" applyFill="1" applyBorder="1" applyAlignment="1">
      <alignment horizontal="left" wrapText="1"/>
    </xf>
    <xf numFmtId="1" fontId="36" fillId="0" borderId="10" xfId="0" applyNumberFormat="1" applyFont="1" applyFill="1" applyBorder="1" applyAlignment="1">
      <alignment horizontal="center" wrapText="1"/>
    </xf>
    <xf numFmtId="1" fontId="35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vertical="center"/>
    </xf>
    <xf numFmtId="41" fontId="35" fillId="0" borderId="10" xfId="47" applyNumberFormat="1" applyFont="1" applyFill="1" applyBorder="1" applyAlignment="1">
      <alignment horizontal="center"/>
    </xf>
    <xf numFmtId="172" fontId="36" fillId="34" borderId="10" xfId="49" applyNumberFormat="1" applyFont="1" applyFill="1" applyBorder="1" applyAlignment="1">
      <alignment vertical="center"/>
    </xf>
    <xf numFmtId="41" fontId="35" fillId="34" borderId="10" xfId="47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wrapText="1"/>
    </xf>
    <xf numFmtId="179" fontId="36" fillId="0" borderId="10" xfId="0" applyNumberFormat="1" applyFont="1" applyFill="1" applyBorder="1" applyAlignment="1">
      <alignment horizontal="center"/>
    </xf>
    <xf numFmtId="9" fontId="36" fillId="34" borderId="10" xfId="53" applyFont="1" applyFill="1" applyBorder="1" applyAlignment="1">
      <alignment horizontal="center"/>
    </xf>
    <xf numFmtId="0" fontId="35" fillId="0" borderId="10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2" fontId="35" fillId="0" borderId="10" xfId="49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center" vertical="center"/>
    </xf>
    <xf numFmtId="44" fontId="35" fillId="0" borderId="10" xfId="49" applyFont="1" applyFill="1" applyBorder="1" applyAlignment="1">
      <alignment vertical="center"/>
    </xf>
    <xf numFmtId="37" fontId="36" fillId="0" borderId="10" xfId="47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vertical="center"/>
    </xf>
    <xf numFmtId="37" fontId="40" fillId="35" borderId="10" xfId="47" applyNumberFormat="1" applyFont="1" applyFill="1" applyBorder="1" applyAlignment="1">
      <alignment horizontal="center"/>
    </xf>
    <xf numFmtId="172" fontId="37" fillId="35" borderId="10" xfId="49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181" fontId="35" fillId="0" borderId="10" xfId="47" applyNumberFormat="1" applyFont="1" applyFill="1" applyBorder="1" applyAlignment="1">
      <alignment horizontal="center" vertical="center"/>
    </xf>
    <xf numFmtId="37" fontId="36" fillId="0" borderId="10" xfId="47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3" xfId="0" applyFont="1" applyFill="1" applyBorder="1" applyAlignment="1">
      <alignment horizontal="center"/>
    </xf>
    <xf numFmtId="37" fontId="36" fillId="0" borderId="0" xfId="47" applyNumberFormat="1" applyFont="1" applyFill="1" applyBorder="1" applyAlignment="1">
      <alignment horizontal="center"/>
    </xf>
    <xf numFmtId="172" fontId="35" fillId="0" borderId="13" xfId="49" applyNumberFormat="1" applyFont="1" applyBorder="1" applyAlignment="1">
      <alignment vertical="center"/>
    </xf>
    <xf numFmtId="172" fontId="35" fillId="0" borderId="12" xfId="4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1" fontId="53" fillId="0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center"/>
    </xf>
    <xf numFmtId="172" fontId="53" fillId="0" borderId="10" xfId="49" applyNumberFormat="1" applyFont="1" applyFill="1" applyBorder="1" applyAlignment="1">
      <alignment horizontal="center"/>
    </xf>
    <xf numFmtId="9" fontId="62" fillId="0" borderId="10" xfId="53" applyFont="1" applyFill="1" applyBorder="1" applyAlignment="1">
      <alignment horizontal="center"/>
    </xf>
    <xf numFmtId="172" fontId="53" fillId="0" borderId="10" xfId="49" applyNumberFormat="1" applyFont="1" applyBorder="1" applyAlignment="1">
      <alignment/>
    </xf>
    <xf numFmtId="9" fontId="63" fillId="0" borderId="0" xfId="53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172" fontId="53" fillId="0" borderId="10" xfId="49" applyNumberFormat="1" applyFont="1" applyFill="1" applyBorder="1" applyAlignment="1">
      <alignment horizontal="center" vertical="center"/>
    </xf>
    <xf numFmtId="9" fontId="62" fillId="0" borderId="10" xfId="53" applyFont="1" applyFill="1" applyBorder="1" applyAlignment="1">
      <alignment horizontal="center" vertical="center"/>
    </xf>
    <xf numFmtId="172" fontId="53" fillId="0" borderId="10" xfId="49" applyNumberFormat="1" applyFont="1" applyBorder="1" applyAlignment="1">
      <alignment vertical="center"/>
    </xf>
    <xf numFmtId="9" fontId="36" fillId="0" borderId="10" xfId="53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tabSelected="1" zoomScaleSheetLayoutView="85" zoomScalePageLayoutView="0" workbookViewId="0" topLeftCell="A1">
      <selection activeCell="E15" sqref="E15"/>
    </sheetView>
  </sheetViews>
  <sheetFormatPr defaultColWidth="11.421875" defaultRowHeight="15"/>
  <cols>
    <col min="1" max="1" width="6.7109375" style="72" customWidth="1"/>
    <col min="2" max="2" width="15.00390625" style="82" customWidth="1"/>
    <col min="3" max="3" width="58.28125" style="72" customWidth="1"/>
    <col min="4" max="5" width="24.421875" style="72" customWidth="1"/>
    <col min="6" max="6" width="11.421875" style="72" customWidth="1"/>
    <col min="7" max="7" width="14.28125" style="72" bestFit="1" customWidth="1"/>
    <col min="8" max="8" width="11.421875" style="72" customWidth="1"/>
    <col min="9" max="9" width="13.28125" style="72" bestFit="1" customWidth="1"/>
    <col min="10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15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290" t="s">
        <v>351</v>
      </c>
      <c r="C10" s="31"/>
      <c r="D10" s="32"/>
      <c r="E10" s="33"/>
      <c r="F10" s="34"/>
      <c r="G10" s="34"/>
    </row>
    <row r="11" spans="2:7" ht="19.5" customHeight="1">
      <c r="B11" s="290" t="s">
        <v>352</v>
      </c>
      <c r="C11" s="31"/>
      <c r="D11" s="32"/>
      <c r="E11" s="33"/>
      <c r="F11" s="34"/>
      <c r="G11" s="34"/>
    </row>
    <row r="12" spans="2:7" ht="19.5" customHeight="1">
      <c r="B12" s="290" t="s">
        <v>353</v>
      </c>
      <c r="C12" s="36"/>
      <c r="D12" s="37"/>
      <c r="E12" s="38"/>
      <c r="F12" s="39"/>
      <c r="G12" s="40"/>
    </row>
    <row r="13" spans="2:7" ht="19.5" customHeight="1">
      <c r="B13" s="290" t="s">
        <v>354</v>
      </c>
      <c r="C13" s="32"/>
      <c r="D13" s="32"/>
      <c r="E13" s="41"/>
      <c r="F13" s="41"/>
      <c r="G13" s="42"/>
    </row>
    <row r="14" spans="2:7" ht="19.5" customHeight="1">
      <c r="B14" s="290" t="s">
        <v>407</v>
      </c>
      <c r="C14" s="32"/>
      <c r="D14" s="32"/>
      <c r="E14" s="41"/>
      <c r="F14" s="41"/>
      <c r="G14" s="42"/>
    </row>
    <row r="15" spans="2:7" ht="19.5" customHeight="1">
      <c r="B15" s="290" t="s">
        <v>263</v>
      </c>
      <c r="C15" s="78"/>
      <c r="D15" s="23"/>
      <c r="E15" s="70"/>
      <c r="F15" s="71"/>
      <c r="G15" s="71"/>
    </row>
    <row r="16" spans="2:7" ht="19.5" customHeight="1">
      <c r="B16" s="290" t="s">
        <v>264</v>
      </c>
      <c r="C16" s="32"/>
      <c r="D16" s="32"/>
      <c r="E16" s="41"/>
      <c r="F16" s="41"/>
      <c r="G16" s="42"/>
    </row>
    <row r="17" spans="2:7" ht="19.5" customHeight="1">
      <c r="B17" s="290" t="s">
        <v>356</v>
      </c>
      <c r="C17" s="78"/>
      <c r="D17" s="23"/>
      <c r="E17" s="70"/>
      <c r="F17" s="75"/>
      <c r="G17" s="73"/>
    </row>
    <row r="18" spans="2:7" ht="19.5" customHeight="1">
      <c r="B18" s="291" t="s">
        <v>357</v>
      </c>
      <c r="C18" s="78"/>
      <c r="D18" s="23"/>
      <c r="E18" s="70"/>
      <c r="F18" s="79"/>
      <c r="G18" s="73"/>
    </row>
    <row r="19" spans="2:10" ht="19.5" customHeight="1">
      <c r="B19" s="291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291" t="s">
        <v>358</v>
      </c>
      <c r="C20" s="78"/>
      <c r="D20" s="23"/>
      <c r="E20" s="70"/>
      <c r="F20" s="71"/>
      <c r="G20" s="71"/>
    </row>
    <row r="21" spans="2:7" ht="19.5" customHeight="1">
      <c r="B21" s="291" t="s">
        <v>359</v>
      </c>
      <c r="D21" s="82"/>
      <c r="E21" s="82"/>
      <c r="F21" s="83"/>
      <c r="G21" s="84"/>
    </row>
    <row r="22" spans="2:9" ht="18.75">
      <c r="B22" s="10" t="s">
        <v>265</v>
      </c>
      <c r="C22" s="116"/>
      <c r="D22" s="9"/>
      <c r="E22" s="117"/>
      <c r="F22" s="118"/>
      <c r="G22" s="164"/>
      <c r="H22" s="164"/>
      <c r="I22" s="164"/>
    </row>
    <row r="23" spans="2:9" ht="18.75">
      <c r="B23" s="10"/>
      <c r="C23" s="116"/>
      <c r="D23" s="9"/>
      <c r="E23" s="117"/>
      <c r="F23" s="118"/>
      <c r="G23" s="164"/>
      <c r="H23" s="164"/>
      <c r="I23" s="164"/>
    </row>
    <row r="24" spans="2:9" ht="26.25">
      <c r="B24" s="11" t="s">
        <v>412</v>
      </c>
      <c r="C24" s="116"/>
      <c r="D24" s="9"/>
      <c r="E24" s="117"/>
      <c r="F24" s="118"/>
      <c r="G24" s="164"/>
      <c r="H24" s="164"/>
      <c r="I24" s="164"/>
    </row>
    <row r="25" spans="3:5" ht="8.25" customHeight="1">
      <c r="C25" s="120"/>
      <c r="D25" s="120"/>
      <c r="E25" s="120"/>
    </row>
    <row r="26" spans="2:5" s="289" customFormat="1" ht="32.25" customHeight="1">
      <c r="B26" s="288" t="s">
        <v>249</v>
      </c>
      <c r="C26" s="288" t="s">
        <v>349</v>
      </c>
      <c r="D26" s="288" t="s">
        <v>9</v>
      </c>
      <c r="E26" s="288" t="s">
        <v>401</v>
      </c>
    </row>
    <row r="27" spans="2:7" ht="16.5" customHeight="1">
      <c r="B27" s="226">
        <v>1</v>
      </c>
      <c r="C27" s="227" t="s">
        <v>19</v>
      </c>
      <c r="D27" s="165">
        <f>+SUM(D28:D33)</f>
        <v>0</v>
      </c>
      <c r="E27" s="165">
        <f>+SUM(E28:E33)</f>
        <v>0</v>
      </c>
      <c r="G27" s="166"/>
    </row>
    <row r="28" spans="2:5" ht="16.5" customHeight="1">
      <c r="B28" s="158" t="s">
        <v>99</v>
      </c>
      <c r="C28" s="99" t="str">
        <f>+General!C30</f>
        <v>Movilización</v>
      </c>
      <c r="D28" s="160">
        <f>+General!G30</f>
        <v>0</v>
      </c>
      <c r="E28" s="150">
        <f>+General!J30</f>
        <v>0</v>
      </c>
    </row>
    <row r="29" spans="2:5" ht="16.5" customHeight="1">
      <c r="B29" s="158" t="s">
        <v>100</v>
      </c>
      <c r="C29" s="99" t="str">
        <f>+General!C31</f>
        <v>Recuperación ambiental</v>
      </c>
      <c r="D29" s="160">
        <f>+General!G31</f>
        <v>0</v>
      </c>
      <c r="E29" s="150">
        <f>+General!J31</f>
        <v>0</v>
      </c>
    </row>
    <row r="30" spans="2:5" ht="16.5" customHeight="1">
      <c r="B30" s="158" t="s">
        <v>70</v>
      </c>
      <c r="C30" s="99" t="str">
        <f>+General!C32</f>
        <v>Cerco Perimetral - Cerco Olímpico</v>
      </c>
      <c r="D30" s="160">
        <f>+General!G32</f>
        <v>0</v>
      </c>
      <c r="E30" s="160">
        <f>+General!J32</f>
        <v>0</v>
      </c>
    </row>
    <row r="31" spans="2:5" ht="16.5" customHeight="1">
      <c r="B31" s="158" t="s">
        <v>101</v>
      </c>
      <c r="C31" s="99" t="str">
        <f>+General!C33</f>
        <v>Cerco Perimetral - Alambrado de ley</v>
      </c>
      <c r="D31" s="160">
        <f>+General!G33</f>
        <v>0</v>
      </c>
      <c r="E31" s="160">
        <f>+General!J33</f>
        <v>0</v>
      </c>
    </row>
    <row r="32" spans="2:5" ht="16.5" customHeight="1">
      <c r="B32" s="158" t="s">
        <v>350</v>
      </c>
      <c r="C32" s="99" t="str">
        <f>+General!C34</f>
        <v>Porton de acceso norte</v>
      </c>
      <c r="D32" s="160">
        <f>+General!G34</f>
        <v>0</v>
      </c>
      <c r="E32" s="160">
        <f>+General!J34</f>
        <v>0</v>
      </c>
    </row>
    <row r="33" spans="2:5" ht="16.5" customHeight="1">
      <c r="B33" s="158" t="s">
        <v>360</v>
      </c>
      <c r="C33" s="99" t="str">
        <f>+General!C35</f>
        <v>Porton de acceso sur</v>
      </c>
      <c r="D33" s="160">
        <f>+General!G35</f>
        <v>0</v>
      </c>
      <c r="E33" s="160">
        <f>+General!J35</f>
        <v>0</v>
      </c>
    </row>
    <row r="34" spans="2:5" ht="6.75" customHeight="1">
      <c r="B34" s="97"/>
      <c r="C34" s="161"/>
      <c r="D34" s="160"/>
      <c r="E34" s="160"/>
    </row>
    <row r="35" spans="2:5" ht="16.5" customHeight="1">
      <c r="B35" s="226">
        <v>2</v>
      </c>
      <c r="C35" s="227" t="s">
        <v>10</v>
      </c>
      <c r="D35" s="165">
        <f>+SUM(D36:D40)</f>
        <v>0</v>
      </c>
      <c r="E35" s="165">
        <f>+SUM(E36:E40)</f>
        <v>0</v>
      </c>
    </row>
    <row r="36" spans="2:8" ht="16.5" customHeight="1">
      <c r="B36" s="97" t="str">
        <f>+'Vialidad y MS'!B30</f>
        <v>2.1</v>
      </c>
      <c r="C36" s="161" t="str">
        <f>+'Vialidad y MS'!C30</f>
        <v>Rubros generales</v>
      </c>
      <c r="D36" s="160">
        <f>+'Vialidad y MS'!G30</f>
        <v>0</v>
      </c>
      <c r="E36" s="160">
        <f>+'Vialidad y MS'!J30</f>
        <v>0</v>
      </c>
      <c r="H36" s="167"/>
    </row>
    <row r="37" spans="2:8" ht="16.5" customHeight="1">
      <c r="B37" s="97" t="str">
        <f>+'Vialidad y MS'!B33</f>
        <v>2.2</v>
      </c>
      <c r="C37" s="161" t="str">
        <f>+'Vialidad y MS'!C33</f>
        <v>Movimiento de suelos</v>
      </c>
      <c r="D37" s="160">
        <f>+'Vialidad y MS'!G33</f>
        <v>0</v>
      </c>
      <c r="E37" s="160">
        <f>+'Vialidad y MS'!J33</f>
        <v>0</v>
      </c>
      <c r="H37" s="167"/>
    </row>
    <row r="38" spans="2:5" ht="16.5" customHeight="1">
      <c r="B38" s="97" t="str">
        <f>+'Vialidad y MS'!B39</f>
        <v>2.3</v>
      </c>
      <c r="C38" s="161" t="str">
        <f>+'Vialidad y MS'!C39</f>
        <v>Pavimento</v>
      </c>
      <c r="D38" s="160">
        <f>+'Vialidad y MS'!G39</f>
        <v>0</v>
      </c>
      <c r="E38" s="160">
        <f>+'Vialidad y MS'!J39</f>
        <v>0</v>
      </c>
    </row>
    <row r="39" spans="2:5" ht="16.5" customHeight="1">
      <c r="B39" s="97" t="str">
        <f>+'Vialidad y MS'!B54</f>
        <v>2.4</v>
      </c>
      <c r="C39" s="161" t="str">
        <f>+'Vialidad y MS'!C54</f>
        <v>Señalización</v>
      </c>
      <c r="D39" s="160">
        <f>+'Vialidad y MS'!G54</f>
        <v>0</v>
      </c>
      <c r="E39" s="160">
        <f>+'Vialidad y MS'!J54</f>
        <v>0</v>
      </c>
    </row>
    <row r="40" spans="2:5" ht="16.5" customHeight="1">
      <c r="B40" s="97" t="str">
        <f>+'Vialidad y MS'!B57</f>
        <v>2.5</v>
      </c>
      <c r="C40" s="161" t="str">
        <f>+'Vialidad y MS'!C57</f>
        <v>Camino Mangangá</v>
      </c>
      <c r="D40" s="160">
        <f>+'Vialidad y MS'!G57</f>
        <v>0</v>
      </c>
      <c r="E40" s="160">
        <f>+'Vialidad y MS'!J57</f>
        <v>0</v>
      </c>
    </row>
    <row r="41" spans="2:5" ht="6" customHeight="1">
      <c r="B41" s="97"/>
      <c r="C41" s="161"/>
      <c r="D41" s="160"/>
      <c r="E41" s="160"/>
    </row>
    <row r="42" spans="2:5" ht="16.5" customHeight="1">
      <c r="B42" s="226">
        <v>3</v>
      </c>
      <c r="C42" s="227" t="s">
        <v>194</v>
      </c>
      <c r="D42" s="165">
        <f>+SUM(D43:D46)</f>
        <v>0</v>
      </c>
      <c r="E42" s="165">
        <f>+SUM(E43:E46)</f>
        <v>0</v>
      </c>
    </row>
    <row r="43" spans="2:5" ht="16.5" customHeight="1">
      <c r="B43" s="97" t="str">
        <f>+Abastecimiento!B30</f>
        <v>3.1</v>
      </c>
      <c r="C43" s="161" t="str">
        <f>+Abastecimiento!C30</f>
        <v>Suministro e instalación - Agua Potable</v>
      </c>
      <c r="D43" s="160">
        <f>+Abastecimiento!G30</f>
        <v>0</v>
      </c>
      <c r="E43" s="160">
        <f>+Abastecimiento!J30</f>
        <v>0</v>
      </c>
    </row>
    <row r="44" spans="2:5" ht="16.5" customHeight="1">
      <c r="B44" s="97" t="str">
        <f>+Abastecimiento!B36</f>
        <v>3.2</v>
      </c>
      <c r="C44" s="161" t="str">
        <f>+Abastecimiento!C36</f>
        <v>Suministro e instalación - Agua Servicio</v>
      </c>
      <c r="D44" s="160">
        <f>+Abastecimiento!G36</f>
        <v>0</v>
      </c>
      <c r="E44" s="160">
        <f>+Abastecimiento!J36</f>
        <v>0</v>
      </c>
    </row>
    <row r="45" spans="2:5" ht="16.5" customHeight="1">
      <c r="B45" s="97" t="str">
        <f>+Abastecimiento!B42</f>
        <v>3.3</v>
      </c>
      <c r="C45" s="161" t="str">
        <f>+Abastecimiento!C42</f>
        <v>Suministro e instalación de Piezas y cámaras</v>
      </c>
      <c r="D45" s="160">
        <f>+Abastecimiento!G42</f>
        <v>0</v>
      </c>
      <c r="E45" s="160">
        <f>+Abastecimiento!J42</f>
        <v>0</v>
      </c>
    </row>
    <row r="46" spans="2:5" ht="16.5" customHeight="1">
      <c r="B46" s="97" t="str">
        <f>+Abastecimiento!B66</f>
        <v>3.4</v>
      </c>
      <c r="C46" s="161" t="str">
        <f>+Abastecimiento!C66</f>
        <v>Tanques de agua y equipamiento</v>
      </c>
      <c r="D46" s="160">
        <f>+Abastecimiento!G66</f>
        <v>0</v>
      </c>
      <c r="E46" s="160">
        <f>+Abastecimiento!J66</f>
        <v>0</v>
      </c>
    </row>
    <row r="47" spans="2:5" ht="9" customHeight="1">
      <c r="B47" s="143"/>
      <c r="C47" s="161"/>
      <c r="D47" s="160"/>
      <c r="E47" s="160"/>
    </row>
    <row r="48" spans="2:5" ht="16.5" customHeight="1">
      <c r="B48" s="226">
        <v>4</v>
      </c>
      <c r="C48" s="227" t="s">
        <v>24</v>
      </c>
      <c r="D48" s="165">
        <f>+SUM(D49:D52)</f>
        <v>0</v>
      </c>
      <c r="E48" s="165">
        <f>+SUM(E49:E52)</f>
        <v>0</v>
      </c>
    </row>
    <row r="49" spans="2:5" ht="16.5" customHeight="1">
      <c r="B49" s="97" t="str">
        <f>+Saneamiento!B30</f>
        <v>4.1</v>
      </c>
      <c r="C49" s="161" t="str">
        <f>+Saneamiento!C30</f>
        <v> Suministro e Instalación DN = 200 mm</v>
      </c>
      <c r="D49" s="160">
        <f>+Saneamiento!G30</f>
        <v>0</v>
      </c>
      <c r="E49" s="160">
        <f>+Saneamiento!J30</f>
        <v>0</v>
      </c>
    </row>
    <row r="50" spans="2:5" ht="16.5" customHeight="1">
      <c r="B50" s="97" t="str">
        <f>+Saneamiento!B36</f>
        <v>4.2</v>
      </c>
      <c r="C50" s="161" t="str">
        <f>+Saneamiento!C36</f>
        <v>Cámaras de inspección</v>
      </c>
      <c r="D50" s="160">
        <f>+Saneamiento!G36</f>
        <v>0</v>
      </c>
      <c r="E50" s="160">
        <f>+Saneamiento!J36</f>
        <v>0</v>
      </c>
    </row>
    <row r="51" spans="2:5" ht="16.5" customHeight="1">
      <c r="B51" s="97" t="str">
        <f>+Saneamiento!B42</f>
        <v>4.3</v>
      </c>
      <c r="C51" s="161" t="str">
        <f>+Saneamiento!C42</f>
        <v>Pozo de bombeo</v>
      </c>
      <c r="D51" s="160">
        <f>+Saneamiento!G42</f>
        <v>0</v>
      </c>
      <c r="E51" s="160">
        <f>+Saneamiento!J42</f>
        <v>0</v>
      </c>
    </row>
    <row r="52" spans="2:5" ht="16.5" customHeight="1">
      <c r="B52" s="97" t="str">
        <f>+Saneamiento!B45</f>
        <v>4.4</v>
      </c>
      <c r="C52" s="161" t="str">
        <f>+Saneamiento!C45</f>
        <v>Impulsión a Pozo de bombeo Peñarol</v>
      </c>
      <c r="D52" s="160">
        <f>+Saneamiento!G45</f>
        <v>0</v>
      </c>
      <c r="E52" s="160">
        <f>+Saneamiento!J45</f>
        <v>0</v>
      </c>
    </row>
    <row r="53" spans="2:5" ht="8.25" customHeight="1">
      <c r="B53" s="168"/>
      <c r="C53" s="161"/>
      <c r="D53" s="160"/>
      <c r="E53" s="160"/>
    </row>
    <row r="54" spans="2:5" ht="16.5" customHeight="1">
      <c r="B54" s="226">
        <v>5</v>
      </c>
      <c r="C54" s="227" t="s">
        <v>17</v>
      </c>
      <c r="D54" s="165">
        <f>+SUM(D55:D61)</f>
        <v>0</v>
      </c>
      <c r="E54" s="165">
        <f>+SUM(E55:E61)</f>
        <v>0</v>
      </c>
    </row>
    <row r="55" spans="2:5" ht="16.5" customHeight="1">
      <c r="B55" s="97" t="str">
        <f>+Pluviales!B30</f>
        <v>5.1</v>
      </c>
      <c r="C55" s="169" t="str">
        <f>+Pluviales!C30</f>
        <v>Suministro e instalación de tubería PVC</v>
      </c>
      <c r="D55" s="160">
        <f>+Pluviales!G30</f>
        <v>0</v>
      </c>
      <c r="E55" s="160">
        <f>+Pluviales!J30</f>
        <v>0</v>
      </c>
    </row>
    <row r="56" spans="2:5" ht="16.5" customHeight="1">
      <c r="B56" s="97" t="str">
        <f>+Pluviales!B35</f>
        <v>5.2</v>
      </c>
      <c r="C56" s="169" t="str">
        <f>+Pluviales!C35</f>
        <v>Suministro e instalación de tubería hormigón </v>
      </c>
      <c r="D56" s="160">
        <f>+Pluviales!G35</f>
        <v>0</v>
      </c>
      <c r="E56" s="160">
        <f>+Pluviales!J35</f>
        <v>0</v>
      </c>
    </row>
    <row r="57" spans="2:5" ht="16.5" customHeight="1">
      <c r="B57" s="97" t="str">
        <f>+Pluviales!B38</f>
        <v>5.3</v>
      </c>
      <c r="C57" s="169" t="str">
        <f>+Pluviales!C38</f>
        <v>Losas de hormigón</v>
      </c>
      <c r="D57" s="160">
        <f>+Pluviales!G38</f>
        <v>0</v>
      </c>
      <c r="E57" s="160">
        <f>+Pluviales!J38</f>
        <v>0</v>
      </c>
    </row>
    <row r="58" spans="2:5" ht="16.5" customHeight="1">
      <c r="B58" s="97" t="str">
        <f>+Pluviales!B42</f>
        <v>5.4</v>
      </c>
      <c r="C58" s="169" t="str">
        <f>+Pluviales!C42</f>
        <v>Cámaras y regueras</v>
      </c>
      <c r="D58" s="160">
        <f>+Pluviales!G42</f>
        <v>0</v>
      </c>
      <c r="E58" s="160">
        <f>+Pluviales!J42</f>
        <v>0</v>
      </c>
    </row>
    <row r="59" spans="2:5" ht="16.5" customHeight="1">
      <c r="B59" s="97" t="str">
        <f>+Pluviales!B47</f>
        <v>5.5</v>
      </c>
      <c r="C59" s="169" t="str">
        <f>+Pluviales!C47</f>
        <v>Cabezales</v>
      </c>
      <c r="D59" s="160">
        <f>+Pluviales!G47</f>
        <v>0</v>
      </c>
      <c r="E59" s="160">
        <f>+Pluviales!J47</f>
        <v>0</v>
      </c>
    </row>
    <row r="60" spans="2:5" ht="16.5" customHeight="1">
      <c r="B60" s="97" t="str">
        <f>+Pluviales!B50</f>
        <v>5.6</v>
      </c>
      <c r="C60" s="169" t="str">
        <f>+Pluviales!C50</f>
        <v>Canales</v>
      </c>
      <c r="D60" s="160">
        <f>+Pluviales!G50</f>
        <v>0</v>
      </c>
      <c r="E60" s="160">
        <f>+Pluviales!J50</f>
        <v>0</v>
      </c>
    </row>
    <row r="61" spans="2:5" ht="16.5" customHeight="1">
      <c r="B61" s="97" t="str">
        <f>+Pluviales!B55</f>
        <v>5.7</v>
      </c>
      <c r="C61" s="169" t="str">
        <f>+Pluviales!C55</f>
        <v>Lagunas - Estructuras</v>
      </c>
      <c r="D61" s="160">
        <f>+Pluviales!G55</f>
        <v>0</v>
      </c>
      <c r="E61" s="160">
        <f>+Pluviales!J55</f>
        <v>0</v>
      </c>
    </row>
    <row r="62" spans="2:9" ht="6.75" customHeight="1">
      <c r="B62" s="97"/>
      <c r="C62" s="161"/>
      <c r="D62" s="160"/>
      <c r="E62" s="160"/>
      <c r="I62" s="170"/>
    </row>
    <row r="63" spans="2:9" ht="16.5" customHeight="1">
      <c r="B63" s="226">
        <v>6</v>
      </c>
      <c r="C63" s="227" t="s">
        <v>6</v>
      </c>
      <c r="D63" s="165">
        <f>+SUM(D64:D65)</f>
        <v>0</v>
      </c>
      <c r="E63" s="165">
        <f>+SUM(E64:E65)</f>
        <v>0</v>
      </c>
      <c r="I63" s="170"/>
    </row>
    <row r="64" spans="2:9" ht="16.5" customHeight="1">
      <c r="B64" s="97" t="str">
        <f>+Riego!B30</f>
        <v>6.1</v>
      </c>
      <c r="C64" s="169" t="str">
        <f>+Riego!C30</f>
        <v>Tuberías</v>
      </c>
      <c r="D64" s="160">
        <f>+Riego!G30</f>
        <v>0</v>
      </c>
      <c r="E64" s="160">
        <f>+Riego!J30</f>
        <v>0</v>
      </c>
      <c r="I64" s="170"/>
    </row>
    <row r="65" spans="2:9" ht="16.5" customHeight="1">
      <c r="B65" s="97" t="str">
        <f>+Riego!B34</f>
        <v>6.2</v>
      </c>
      <c r="C65" s="169" t="str">
        <f>+Riego!C34</f>
        <v>Control</v>
      </c>
      <c r="D65" s="160">
        <f>+Riego!G34</f>
        <v>0</v>
      </c>
      <c r="E65" s="160">
        <f>+Riego!J34</f>
        <v>0</v>
      </c>
      <c r="I65" s="170"/>
    </row>
    <row r="66" spans="2:9" ht="8.25" customHeight="1">
      <c r="B66" s="171"/>
      <c r="C66" s="169"/>
      <c r="D66" s="160"/>
      <c r="E66" s="160"/>
      <c r="I66" s="170"/>
    </row>
    <row r="67" spans="2:9" ht="16.5" customHeight="1">
      <c r="B67" s="226">
        <v>7</v>
      </c>
      <c r="C67" s="227" t="s">
        <v>195</v>
      </c>
      <c r="D67" s="165">
        <f>+SUM(D68:D71)</f>
        <v>0</v>
      </c>
      <c r="E67" s="165">
        <f>+SUM(E68:E71)</f>
        <v>0</v>
      </c>
      <c r="I67" s="170"/>
    </row>
    <row r="68" spans="2:9" ht="16.5" customHeight="1">
      <c r="B68" s="97" t="str">
        <f>+Paisajismo!B30</f>
        <v>7.1</v>
      </c>
      <c r="C68" s="169" t="str">
        <f>+Paisajismo!C30</f>
        <v>Suministro de Árboles</v>
      </c>
      <c r="D68" s="160">
        <f>+Paisajismo!G30</f>
        <v>0</v>
      </c>
      <c r="E68" s="160">
        <f>+Paisajismo!J30</f>
        <v>0</v>
      </c>
      <c r="I68" s="170"/>
    </row>
    <row r="69" spans="2:9" ht="16.5" customHeight="1">
      <c r="B69" s="97" t="str">
        <f>+Paisajismo!B42</f>
        <v>7.2</v>
      </c>
      <c r="C69" s="169" t="str">
        <f>+Paisajismo!C42</f>
        <v>Suministro de Arbustos, gramíneas, trepadoras y césped</v>
      </c>
      <c r="D69" s="160">
        <f>+Paisajismo!G42</f>
        <v>0</v>
      </c>
      <c r="E69" s="160">
        <f>+Paisajismo!J42</f>
        <v>0</v>
      </c>
      <c r="I69" s="170"/>
    </row>
    <row r="70" spans="2:9" ht="16.5" customHeight="1">
      <c r="B70" s="97" t="str">
        <f>+Paisajismo!B46</f>
        <v>7.3</v>
      </c>
      <c r="C70" s="169" t="str">
        <f>+Paisajismo!C46</f>
        <v>Plantación y reposición</v>
      </c>
      <c r="D70" s="160">
        <f>+Paisajismo!G46</f>
        <v>0</v>
      </c>
      <c r="E70" s="160">
        <f>+Paisajismo!J46</f>
        <v>0</v>
      </c>
      <c r="I70" s="170"/>
    </row>
    <row r="71" spans="2:9" ht="16.5" customHeight="1">
      <c r="B71" s="97" t="str">
        <f>+Paisajismo!B49</f>
        <v>7.4</v>
      </c>
      <c r="C71" s="169" t="str">
        <f>+Paisajismo!C49</f>
        <v>Insumos</v>
      </c>
      <c r="D71" s="160">
        <f>+Paisajismo!G49</f>
        <v>0</v>
      </c>
      <c r="E71" s="160">
        <f>+Paisajismo!J49</f>
        <v>0</v>
      </c>
      <c r="I71" s="170"/>
    </row>
    <row r="72" spans="2:9" ht="6.75" customHeight="1">
      <c r="B72" s="97"/>
      <c r="C72" s="169"/>
      <c r="D72" s="160"/>
      <c r="E72" s="160"/>
      <c r="I72" s="170"/>
    </row>
    <row r="73" spans="2:9" ht="16.5" customHeight="1">
      <c r="B73" s="226">
        <v>8</v>
      </c>
      <c r="C73" s="227" t="s">
        <v>11</v>
      </c>
      <c r="D73" s="165">
        <f>+SUM(D74:D78)</f>
        <v>0</v>
      </c>
      <c r="E73" s="165">
        <f>+SUM(E74:E78)</f>
        <v>0</v>
      </c>
      <c r="I73" s="170"/>
    </row>
    <row r="74" spans="2:9" ht="15">
      <c r="B74" s="172" t="str">
        <f>+Electrica!B30</f>
        <v>8.1</v>
      </c>
      <c r="C74" s="161" t="str">
        <f>+Electrica!C30</f>
        <v>Subestación y PCM</v>
      </c>
      <c r="D74" s="160">
        <f>+Electrica!G30</f>
        <v>0</v>
      </c>
      <c r="E74" s="160">
        <f>+Electrica!J30</f>
        <v>0</v>
      </c>
      <c r="I74" s="170"/>
    </row>
    <row r="75" spans="2:9" ht="16.5" customHeight="1">
      <c r="B75" s="172" t="str">
        <f>+Electrica!B34</f>
        <v>8.2</v>
      </c>
      <c r="C75" s="161" t="str">
        <f>+Electrica!C34</f>
        <v>Media tensión</v>
      </c>
      <c r="D75" s="160">
        <f>+Electrica!G34</f>
        <v>0</v>
      </c>
      <c r="E75" s="160">
        <f>+Electrica!J34</f>
        <v>0</v>
      </c>
      <c r="I75" s="170"/>
    </row>
    <row r="76" spans="2:9" ht="16.5" customHeight="1">
      <c r="B76" s="172" t="str">
        <f>+Electrica!B39</f>
        <v>8.3</v>
      </c>
      <c r="C76" s="161" t="str">
        <f>+Electrica!C39</f>
        <v>Baja tensión</v>
      </c>
      <c r="D76" s="160">
        <f>+Electrica!G39</f>
        <v>0</v>
      </c>
      <c r="E76" s="160">
        <f>+Electrica!J39</f>
        <v>0</v>
      </c>
      <c r="I76" s="170"/>
    </row>
    <row r="77" spans="2:9" ht="16.5" customHeight="1">
      <c r="B77" s="172" t="str">
        <f>+Electrica!B52</f>
        <v>8.4</v>
      </c>
      <c r="C77" s="161" t="str">
        <f>+Electrica!C52</f>
        <v>Iluminación</v>
      </c>
      <c r="D77" s="160">
        <f>+Electrica!G52</f>
        <v>0</v>
      </c>
      <c r="E77" s="160">
        <f>+Electrica!J52</f>
        <v>0</v>
      </c>
      <c r="I77" s="170"/>
    </row>
    <row r="78" spans="2:9" ht="16.5" customHeight="1">
      <c r="B78" s="171" t="str">
        <f>+Electrica!B59</f>
        <v>8.5</v>
      </c>
      <c r="C78" s="161" t="str">
        <f>+Electrica!C59</f>
        <v>Telefonía y datos, detección de incendio, CCTV </v>
      </c>
      <c r="D78" s="160">
        <f>+Electrica!G59</f>
        <v>0</v>
      </c>
      <c r="E78" s="160">
        <f>+Electrica!J59</f>
        <v>0</v>
      </c>
      <c r="I78" s="170"/>
    </row>
    <row r="79" spans="2:5" ht="7.5" customHeight="1">
      <c r="B79" s="97"/>
      <c r="C79" s="161"/>
      <c r="D79" s="173"/>
      <c r="E79" s="160"/>
    </row>
    <row r="80" spans="2:5" ht="18" customHeight="1">
      <c r="B80" s="226">
        <v>9</v>
      </c>
      <c r="C80" s="227" t="s">
        <v>12</v>
      </c>
      <c r="D80" s="165">
        <f>+SUM(D81:D83)</f>
        <v>0</v>
      </c>
      <c r="E80" s="165">
        <f>+SUM(E81:E83)</f>
        <v>0</v>
      </c>
    </row>
    <row r="81" spans="2:5" ht="16.5" customHeight="1">
      <c r="B81" s="172" t="str">
        <f>+Incendio!B30</f>
        <v>9.1</v>
      </c>
      <c r="C81" s="161" t="str">
        <f>+Incendio!C30</f>
        <v>Suministro e Instalacion cañería de PEAD PE 100 SDR 11 200 mm</v>
      </c>
      <c r="D81" s="160">
        <f>+Incendio!G30</f>
        <v>0</v>
      </c>
      <c r="E81" s="160">
        <f>+Incendio!J30</f>
        <v>0</v>
      </c>
    </row>
    <row r="82" spans="2:5" ht="15">
      <c r="B82" s="172" t="str">
        <f>+Incendio!B31</f>
        <v>9.2</v>
      </c>
      <c r="C82" s="161" t="str">
        <f>+Incendio!C31</f>
        <v>Suministro e Instalacion cañería de PEAD PE 100 SDR 11 160 mm</v>
      </c>
      <c r="D82" s="160">
        <f>+Incendio!G31</f>
        <v>0</v>
      </c>
      <c r="E82" s="160">
        <f>+Incendio!J31</f>
        <v>0</v>
      </c>
    </row>
    <row r="83" spans="2:5" ht="15">
      <c r="B83" s="172" t="str">
        <f>+Incendio!B32</f>
        <v>9.3</v>
      </c>
      <c r="C83" s="161" t="str">
        <f>+Incendio!C32</f>
        <v>Suministro e Instalacion de válvulas y accesorios</v>
      </c>
      <c r="D83" s="160">
        <f>+Incendio!G32</f>
        <v>0</v>
      </c>
      <c r="E83" s="160">
        <f>+Incendio!J32</f>
        <v>0</v>
      </c>
    </row>
    <row r="85" spans="2:7" ht="15.75">
      <c r="B85" s="63"/>
      <c r="C85" s="63" t="s">
        <v>15</v>
      </c>
      <c r="D85" s="63"/>
      <c r="E85" s="64">
        <f>+D80+D73+D67+D63+D54+D48+D42+D35+D27</f>
        <v>0</v>
      </c>
      <c r="G85" s="174"/>
    </row>
    <row r="86" spans="2:5" ht="15.75">
      <c r="B86" s="63"/>
      <c r="C86" s="63" t="s">
        <v>398</v>
      </c>
      <c r="D86" s="65">
        <v>0.05</v>
      </c>
      <c r="E86" s="64">
        <f>+E85*D86</f>
        <v>0</v>
      </c>
    </row>
    <row r="87" spans="2:5" ht="15.75">
      <c r="B87" s="63"/>
      <c r="C87" s="63" t="s">
        <v>5</v>
      </c>
      <c r="D87" s="63"/>
      <c r="E87" s="64">
        <f>+E85+E86</f>
        <v>0</v>
      </c>
    </row>
    <row r="88" spans="2:5" ht="15.75">
      <c r="B88" s="63"/>
      <c r="C88" s="63" t="s">
        <v>348</v>
      </c>
      <c r="D88" s="65">
        <v>0.22</v>
      </c>
      <c r="E88" s="64">
        <f>+E87*D88</f>
        <v>0</v>
      </c>
    </row>
    <row r="89" spans="2:5" ht="15.75">
      <c r="B89" s="63"/>
      <c r="C89" s="63" t="s">
        <v>396</v>
      </c>
      <c r="D89" s="63"/>
      <c r="E89" s="64">
        <f>+E80+E73+E67+E63+E54+E48+E42+E35+E27</f>
        <v>0</v>
      </c>
    </row>
    <row r="90" spans="2:5" ht="15.75">
      <c r="B90" s="63"/>
      <c r="C90" s="63" t="s">
        <v>397</v>
      </c>
      <c r="D90" s="63"/>
      <c r="E90" s="64"/>
    </row>
    <row r="91" spans="2:5" ht="15.75">
      <c r="B91" s="63"/>
      <c r="C91" s="63" t="s">
        <v>399</v>
      </c>
      <c r="D91" s="66">
        <v>0.708</v>
      </c>
      <c r="E91" s="64">
        <f>+E89*D91</f>
        <v>0</v>
      </c>
    </row>
    <row r="92" spans="2:5" ht="15.75">
      <c r="B92" s="63"/>
      <c r="C92" s="63" t="s">
        <v>400</v>
      </c>
      <c r="D92" s="66">
        <v>0.708</v>
      </c>
      <c r="E92" s="64">
        <f>+E90*D92</f>
        <v>0</v>
      </c>
    </row>
    <row r="93" spans="2:5" ht="18.75">
      <c r="B93" s="63"/>
      <c r="C93" s="67" t="s">
        <v>4</v>
      </c>
      <c r="D93" s="68"/>
      <c r="E93" s="69">
        <f>+E87+E88+E91+E92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8" r:id="rId1"/>
  <rowBreaks count="1" manualBreakCount="1">
    <brk id="60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44"/>
  <sheetViews>
    <sheetView zoomScaleSheetLayoutView="100" zoomScalePageLayoutView="0" workbookViewId="0" topLeftCell="A19">
      <selection activeCell="C28" sqref="C28"/>
    </sheetView>
  </sheetViews>
  <sheetFormatPr defaultColWidth="11.421875" defaultRowHeight="15"/>
  <cols>
    <col min="1" max="1" width="6.421875" style="19" customWidth="1"/>
    <col min="2" max="2" width="14.28125" style="19" customWidth="1"/>
    <col min="3" max="3" width="50.28125" style="19" customWidth="1"/>
    <col min="4" max="4" width="8.421875" style="49" customWidth="1"/>
    <col min="5" max="5" width="10.28125" style="49" customWidth="1"/>
    <col min="6" max="6" width="14.00390625" style="49" customWidth="1"/>
    <col min="7" max="7" width="15.421875" style="49" customWidth="1"/>
    <col min="8" max="8" width="13.00390625" style="19" customWidth="1"/>
    <col min="9" max="16384" width="11.421875" style="19" customWidth="1"/>
  </cols>
  <sheetData>
    <row r="1" spans="2:7" ht="18.75">
      <c r="B1" s="14" t="s">
        <v>257</v>
      </c>
      <c r="C1" s="15"/>
      <c r="D1" s="16"/>
      <c r="E1" s="17"/>
      <c r="F1" s="18"/>
      <c r="G1" s="18"/>
    </row>
    <row r="2" spans="2:7" ht="15.75">
      <c r="B2" s="20" t="s">
        <v>402</v>
      </c>
      <c r="C2" s="21"/>
      <c r="D2" s="16"/>
      <c r="E2" s="17"/>
      <c r="F2" s="18"/>
      <c r="G2" s="22"/>
    </row>
    <row r="3" spans="2:7" ht="18.75">
      <c r="B3" s="14" t="s">
        <v>258</v>
      </c>
      <c r="C3" s="21"/>
      <c r="D3" s="23"/>
      <c r="E3" s="24"/>
      <c r="F3" s="25"/>
      <c r="G3" s="22"/>
    </row>
    <row r="4" spans="2:7" ht="18.75">
      <c r="B4" s="14" t="s">
        <v>259</v>
      </c>
      <c r="C4" s="26"/>
      <c r="D4" s="23"/>
      <c r="E4" s="24"/>
      <c r="F4" s="25"/>
      <c r="G4" s="22"/>
    </row>
    <row r="5" spans="2:7" ht="21">
      <c r="B5" s="27"/>
      <c r="C5" s="28"/>
      <c r="D5" s="23"/>
      <c r="E5" s="24"/>
      <c r="F5" s="25"/>
      <c r="G5" s="22"/>
    </row>
    <row r="6" spans="2:7" ht="18.75">
      <c r="B6" s="14" t="s">
        <v>260</v>
      </c>
      <c r="C6" s="62" t="s">
        <v>394</v>
      </c>
      <c r="D6" s="23"/>
      <c r="E6" s="17"/>
      <c r="F6" s="25"/>
      <c r="G6" s="22"/>
    </row>
    <row r="7" spans="2:7" ht="18.75">
      <c r="B7" s="14" t="s">
        <v>261</v>
      </c>
      <c r="C7" s="62" t="s">
        <v>395</v>
      </c>
      <c r="D7" s="29"/>
      <c r="E7" s="17"/>
      <c r="F7" s="25"/>
      <c r="G7" s="22"/>
    </row>
    <row r="8" spans="2:7" ht="15.75">
      <c r="B8" s="20"/>
      <c r="C8" s="26"/>
      <c r="D8" s="29"/>
      <c r="E8" s="17"/>
      <c r="F8" s="25"/>
      <c r="G8" s="22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s="72" customFormat="1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43"/>
      <c r="D15" s="23"/>
      <c r="E15" s="17"/>
      <c r="F15" s="18"/>
      <c r="G15" s="18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43"/>
      <c r="D17" s="23"/>
      <c r="E17" s="17"/>
      <c r="F17" s="25"/>
      <c r="G17" s="22"/>
    </row>
    <row r="18" spans="2:7" ht="19.5" customHeight="1">
      <c r="B18" s="44" t="s">
        <v>357</v>
      </c>
      <c r="C18" s="43"/>
      <c r="D18" s="23"/>
      <c r="E18" s="17"/>
      <c r="F18" s="45"/>
      <c r="G18" s="22"/>
    </row>
    <row r="19" spans="2:10" ht="19.5" customHeight="1">
      <c r="B19" s="44" t="s">
        <v>355</v>
      </c>
      <c r="C19" s="46"/>
      <c r="D19" s="47"/>
      <c r="E19" s="24"/>
      <c r="F19" s="25"/>
      <c r="G19" s="22"/>
      <c r="H19" s="48"/>
      <c r="I19" s="48"/>
      <c r="J19" s="48"/>
    </row>
    <row r="20" spans="2:7" ht="19.5" customHeight="1">
      <c r="B20" s="44" t="s">
        <v>358</v>
      </c>
      <c r="C20" s="43"/>
      <c r="D20" s="23"/>
      <c r="E20" s="17"/>
      <c r="F20" s="18"/>
      <c r="G20" s="18"/>
    </row>
    <row r="21" spans="2:7" ht="19.5" customHeight="1">
      <c r="B21" s="44" t="s">
        <v>359</v>
      </c>
      <c r="F21" s="8"/>
      <c r="G21" s="50"/>
    </row>
    <row r="22" spans="2:7" ht="18.75">
      <c r="B22" s="51" t="s">
        <v>265</v>
      </c>
      <c r="F22" s="8"/>
      <c r="G22" s="50"/>
    </row>
    <row r="23" spans="6:7" ht="15">
      <c r="F23" s="8"/>
      <c r="G23" s="50"/>
    </row>
    <row r="24" spans="2:7" s="180" customFormat="1" ht="26.25">
      <c r="B24" s="52" t="s">
        <v>408</v>
      </c>
      <c r="D24" s="181"/>
      <c r="E24" s="181"/>
      <c r="F24" s="182"/>
      <c r="G24" s="183"/>
    </row>
    <row r="25" spans="2:10" ht="15">
      <c r="B25" s="178"/>
      <c r="C25" s="179"/>
      <c r="D25" s="179"/>
      <c r="E25" s="179"/>
      <c r="F25" s="179"/>
      <c r="G25" s="179"/>
      <c r="H25" s="178"/>
      <c r="I25" s="178"/>
      <c r="J25" s="178"/>
    </row>
    <row r="26" spans="2:10" ht="44.25" customHeight="1">
      <c r="B26" s="1" t="s">
        <v>249</v>
      </c>
      <c r="C26" s="1" t="s">
        <v>250</v>
      </c>
      <c r="D26" s="1" t="s">
        <v>14</v>
      </c>
      <c r="E26" s="1" t="s">
        <v>13</v>
      </c>
      <c r="F26" s="1" t="s">
        <v>8</v>
      </c>
      <c r="G26" s="1" t="s">
        <v>251</v>
      </c>
      <c r="H26" s="1" t="s">
        <v>253</v>
      </c>
      <c r="I26" s="1" t="s">
        <v>254</v>
      </c>
      <c r="J26" s="1" t="s">
        <v>255</v>
      </c>
    </row>
    <row r="27" spans="2:10" ht="15">
      <c r="B27" s="6"/>
      <c r="C27" s="6"/>
      <c r="D27" s="13"/>
      <c r="E27" s="13"/>
      <c r="F27" s="13"/>
      <c r="G27" s="13"/>
      <c r="H27" s="53"/>
      <c r="I27" s="53"/>
      <c r="J27" s="53"/>
    </row>
    <row r="28" spans="2:10" ht="15" customHeight="1">
      <c r="B28" s="184" t="s">
        <v>341</v>
      </c>
      <c r="C28" s="185" t="s">
        <v>421</v>
      </c>
      <c r="D28" s="7"/>
      <c r="E28" s="7"/>
      <c r="F28" s="7"/>
      <c r="G28" s="54"/>
      <c r="H28" s="55"/>
      <c r="I28" s="55"/>
      <c r="J28" s="55"/>
    </row>
    <row r="29" spans="2:10" ht="6" customHeight="1">
      <c r="B29" s="56"/>
      <c r="C29" s="6"/>
      <c r="D29" s="13"/>
      <c r="E29" s="13"/>
      <c r="F29" s="13"/>
      <c r="G29" s="13"/>
      <c r="H29" s="53"/>
      <c r="I29" s="53"/>
      <c r="J29" s="53"/>
    </row>
    <row r="30" spans="2:10" s="48" customFormat="1" ht="30">
      <c r="B30" s="192" t="s">
        <v>342</v>
      </c>
      <c r="C30" s="255" t="s">
        <v>410</v>
      </c>
      <c r="D30" s="186" t="s">
        <v>2</v>
      </c>
      <c r="E30" s="256">
        <v>1500</v>
      </c>
      <c r="F30" s="257">
        <v>0</v>
      </c>
      <c r="G30" s="257">
        <f>+E30*F30</f>
        <v>0</v>
      </c>
      <c r="H30" s="187"/>
      <c r="I30" s="258">
        <v>0</v>
      </c>
      <c r="J30" s="258">
        <f>+I30*E30</f>
        <v>0</v>
      </c>
    </row>
    <row r="31" spans="2:10" s="48" customFormat="1" ht="30">
      <c r="B31" s="192" t="s">
        <v>343</v>
      </c>
      <c r="C31" s="255" t="s">
        <v>411</v>
      </c>
      <c r="D31" s="186" t="s">
        <v>2</v>
      </c>
      <c r="E31" s="256">
        <v>100</v>
      </c>
      <c r="F31" s="257">
        <v>0</v>
      </c>
      <c r="G31" s="257">
        <f>+E31*F31</f>
        <v>0</v>
      </c>
      <c r="H31" s="187"/>
      <c r="I31" s="258">
        <v>0</v>
      </c>
      <c r="J31" s="258">
        <f>+I31*E31</f>
        <v>0</v>
      </c>
    </row>
    <row r="32" spans="2:10" s="48" customFormat="1" ht="15">
      <c r="B32" s="192" t="s">
        <v>344</v>
      </c>
      <c r="C32" s="255" t="s">
        <v>239</v>
      </c>
      <c r="D32" s="186" t="s">
        <v>0</v>
      </c>
      <c r="E32" s="256">
        <v>15</v>
      </c>
      <c r="F32" s="257">
        <v>0</v>
      </c>
      <c r="G32" s="257">
        <f>+E32*F32</f>
        <v>0</v>
      </c>
      <c r="H32" s="187"/>
      <c r="I32" s="258">
        <v>0</v>
      </c>
      <c r="J32" s="258">
        <f>+I32*E32</f>
        <v>0</v>
      </c>
    </row>
    <row r="33" spans="2:7" s="48" customFormat="1" ht="15" customHeight="1">
      <c r="B33" s="19"/>
      <c r="C33" s="188"/>
      <c r="D33" s="189"/>
      <c r="E33" s="190"/>
      <c r="F33" s="191"/>
      <c r="G33" s="191"/>
    </row>
    <row r="34" spans="3:10" ht="21">
      <c r="C34" s="58" t="s">
        <v>369</v>
      </c>
      <c r="D34" s="57"/>
      <c r="E34" s="57"/>
      <c r="F34" s="57"/>
      <c r="G34" s="57"/>
      <c r="H34" s="2">
        <f>+SUM(G30:G32)</f>
        <v>0</v>
      </c>
      <c r="I34" s="55"/>
      <c r="J34" s="59">
        <f>+SUM(J30:J33)</f>
        <v>0</v>
      </c>
    </row>
    <row r="36" spans="4:8" ht="15.75">
      <c r="D36" s="63"/>
      <c r="E36" s="63"/>
      <c r="F36" s="63" t="s">
        <v>15</v>
      </c>
      <c r="G36" s="63"/>
      <c r="H36" s="64">
        <f>+H34</f>
        <v>0</v>
      </c>
    </row>
    <row r="37" spans="4:8" ht="15.75">
      <c r="D37" s="63"/>
      <c r="E37" s="63"/>
      <c r="F37" s="63" t="s">
        <v>398</v>
      </c>
      <c r="G37" s="65">
        <v>0.05</v>
      </c>
      <c r="H37" s="64">
        <f>+H36*G37</f>
        <v>0</v>
      </c>
    </row>
    <row r="38" spans="4:8" ht="15.75">
      <c r="D38" s="63"/>
      <c r="E38" s="63"/>
      <c r="F38" s="63" t="s">
        <v>5</v>
      </c>
      <c r="G38" s="63"/>
      <c r="H38" s="64">
        <f>+H36+H37</f>
        <v>0</v>
      </c>
    </row>
    <row r="39" spans="4:8" ht="15.75">
      <c r="D39" s="63"/>
      <c r="E39" s="63"/>
      <c r="F39" s="63" t="s">
        <v>348</v>
      </c>
      <c r="G39" s="65">
        <v>0.22</v>
      </c>
      <c r="H39" s="64">
        <f>+H38*G39</f>
        <v>0</v>
      </c>
    </row>
    <row r="40" spans="4:8" ht="15.75">
      <c r="D40" s="63"/>
      <c r="E40" s="63"/>
      <c r="F40" s="63" t="s">
        <v>396</v>
      </c>
      <c r="G40" s="63"/>
      <c r="H40" s="64">
        <f>+J34</f>
        <v>0</v>
      </c>
    </row>
    <row r="41" spans="4:8" ht="15.75">
      <c r="D41" s="63"/>
      <c r="E41" s="63"/>
      <c r="F41" s="63" t="s">
        <v>397</v>
      </c>
      <c r="G41" s="63"/>
      <c r="H41" s="64"/>
    </row>
    <row r="42" spans="4:8" ht="15.75">
      <c r="D42" s="63"/>
      <c r="E42" s="63"/>
      <c r="F42" s="63" t="s">
        <v>399</v>
      </c>
      <c r="G42" s="66">
        <v>0.708</v>
      </c>
      <c r="H42" s="64">
        <f>+H40*G42</f>
        <v>0</v>
      </c>
    </row>
    <row r="43" spans="4:8" ht="15.75">
      <c r="D43" s="63"/>
      <c r="E43" s="63"/>
      <c r="F43" s="63" t="s">
        <v>400</v>
      </c>
      <c r="G43" s="66">
        <v>0.708</v>
      </c>
      <c r="H43" s="64">
        <f>+H41*G43</f>
        <v>0</v>
      </c>
    </row>
    <row r="44" spans="4:8" ht="18.75">
      <c r="D44" s="63"/>
      <c r="E44" s="63"/>
      <c r="F44" s="67" t="s">
        <v>4</v>
      </c>
      <c r="G44" s="68"/>
      <c r="H44" s="69">
        <f>+H38+H39+H42+H43</f>
        <v>0</v>
      </c>
    </row>
  </sheetData>
  <sheetProtection/>
  <printOptions horizontalCentered="1"/>
  <pageMargins left="0.7086614173228347" right="0.7086614173228347" top="0.4724409448818898" bottom="0.5511811023622047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7"/>
  <sheetViews>
    <sheetView zoomScaleSheetLayoutView="85" zoomScalePageLayoutView="0" workbookViewId="0" topLeftCell="A22">
      <selection activeCell="E32" sqref="E32"/>
    </sheetView>
  </sheetViews>
  <sheetFormatPr defaultColWidth="11.421875" defaultRowHeight="15"/>
  <cols>
    <col min="1" max="1" width="11.421875" style="72" customWidth="1"/>
    <col min="2" max="2" width="16.8515625" style="72" customWidth="1"/>
    <col min="3" max="3" width="45.421875" style="72" customWidth="1"/>
    <col min="4" max="4" width="8.421875" style="72" customWidth="1"/>
    <col min="5" max="5" width="11.421875" style="72" customWidth="1"/>
    <col min="6" max="6" width="18.28125" style="72" customWidth="1"/>
    <col min="7" max="8" width="19.140625" style="72" customWidth="1"/>
    <col min="9" max="13" width="14.7109375" style="72" customWidth="1"/>
    <col min="14" max="14" width="9.00390625" style="72" customWidth="1"/>
    <col min="15" max="15" width="13.28125" style="72" bestFit="1" customWidth="1"/>
    <col min="16" max="16" width="9.00390625" style="72" customWidth="1"/>
    <col min="17" max="17" width="14.28125" style="72" customWidth="1"/>
    <col min="18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E21" s="82"/>
      <c r="F21" s="83"/>
      <c r="G21" s="84"/>
    </row>
    <row r="22" spans="2:13" ht="19.5" customHeight="1">
      <c r="B22" s="51" t="s">
        <v>265</v>
      </c>
      <c r="C22" s="78"/>
      <c r="D22" s="23"/>
      <c r="E22" s="70"/>
      <c r="F22" s="71"/>
      <c r="G22" s="71"/>
      <c r="H22" s="127"/>
      <c r="I22" s="127"/>
      <c r="J22" s="127"/>
      <c r="K22" s="113"/>
      <c r="L22" s="113"/>
      <c r="M22" s="113"/>
    </row>
    <row r="23" spans="2:13" ht="15.75" customHeight="1">
      <c r="B23" s="51"/>
      <c r="C23" s="78"/>
      <c r="D23" s="23"/>
      <c r="E23" s="70"/>
      <c r="F23" s="71"/>
      <c r="G23" s="71"/>
      <c r="H23" s="127"/>
      <c r="I23" s="127"/>
      <c r="J23" s="127"/>
      <c r="K23" s="113"/>
      <c r="L23" s="113"/>
      <c r="M23" s="113"/>
    </row>
    <row r="24" spans="2:13" s="104" customFormat="1" ht="21" customHeight="1">
      <c r="B24" s="52" t="s">
        <v>413</v>
      </c>
      <c r="C24" s="78"/>
      <c r="D24" s="23"/>
      <c r="E24" s="70"/>
      <c r="F24" s="71"/>
      <c r="G24" s="71"/>
      <c r="H24" s="127"/>
      <c r="I24" s="127"/>
      <c r="J24" s="127"/>
      <c r="K24" s="113"/>
      <c r="L24" s="113"/>
      <c r="M24" s="113"/>
    </row>
    <row r="25" spans="3:10" ht="15">
      <c r="C25" s="85"/>
      <c r="D25" s="85"/>
      <c r="E25" s="85"/>
      <c r="F25" s="85"/>
      <c r="G25" s="85"/>
      <c r="H25" s="85"/>
      <c r="I25" s="85"/>
      <c r="J25" s="85"/>
    </row>
    <row r="26" spans="2:10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</row>
    <row r="27" spans="2:10" ht="15">
      <c r="B27" s="99"/>
      <c r="C27" s="99"/>
      <c r="D27" s="99"/>
      <c r="E27" s="99"/>
      <c r="F27" s="99"/>
      <c r="G27" s="99"/>
      <c r="H27" s="99"/>
      <c r="I27" s="99"/>
      <c r="J27" s="99"/>
    </row>
    <row r="28" spans="2:10" ht="15.75">
      <c r="B28" s="184" t="s">
        <v>252</v>
      </c>
      <c r="C28" s="219" t="s">
        <v>19</v>
      </c>
      <c r="D28" s="219"/>
      <c r="E28" s="219"/>
      <c r="F28" s="219"/>
      <c r="G28" s="219"/>
      <c r="H28" s="219"/>
      <c r="I28" s="219"/>
      <c r="J28" s="219"/>
    </row>
    <row r="29" spans="2:10" ht="15">
      <c r="B29" s="143"/>
      <c r="C29" s="99"/>
      <c r="D29" s="99"/>
      <c r="E29" s="99"/>
      <c r="F29" s="99"/>
      <c r="G29" s="99"/>
      <c r="H29" s="99"/>
      <c r="I29" s="99"/>
      <c r="J29" s="99"/>
    </row>
    <row r="30" spans="2:10" ht="15">
      <c r="B30" s="158" t="s">
        <v>99</v>
      </c>
      <c r="C30" s="99" t="s">
        <v>245</v>
      </c>
      <c r="D30" s="159" t="s">
        <v>7</v>
      </c>
      <c r="E30" s="228">
        <v>1</v>
      </c>
      <c r="F30" s="150">
        <v>0</v>
      </c>
      <c r="G30" s="160">
        <f aca="true" t="shared" si="0" ref="G30:G35">+F30*E30</f>
        <v>0</v>
      </c>
      <c r="H30" s="99"/>
      <c r="I30" s="160">
        <f>+G30*0.15</f>
        <v>0</v>
      </c>
      <c r="J30" s="98">
        <f aca="true" t="shared" si="1" ref="J30:J35">+I30*E30</f>
        <v>0</v>
      </c>
    </row>
    <row r="31" spans="2:10" ht="15">
      <c r="B31" s="158" t="s">
        <v>100</v>
      </c>
      <c r="C31" s="99" t="s">
        <v>244</v>
      </c>
      <c r="D31" s="159" t="s">
        <v>7</v>
      </c>
      <c r="E31" s="228">
        <v>1</v>
      </c>
      <c r="F31" s="150">
        <v>0</v>
      </c>
      <c r="G31" s="160">
        <f t="shared" si="0"/>
        <v>0</v>
      </c>
      <c r="H31" s="99"/>
      <c r="I31" s="160">
        <f>+G31*0.15</f>
        <v>0</v>
      </c>
      <c r="J31" s="98">
        <f t="shared" si="1"/>
        <v>0</v>
      </c>
    </row>
    <row r="32" spans="2:10" ht="15">
      <c r="B32" s="158" t="s">
        <v>70</v>
      </c>
      <c r="C32" s="161" t="s">
        <v>361</v>
      </c>
      <c r="D32" s="162" t="s">
        <v>2</v>
      </c>
      <c r="E32" s="301">
        <v>1125</v>
      </c>
      <c r="F32" s="160">
        <v>0</v>
      </c>
      <c r="G32" s="160">
        <f t="shared" si="0"/>
        <v>0</v>
      </c>
      <c r="H32" s="160"/>
      <c r="I32" s="160">
        <v>0</v>
      </c>
      <c r="J32" s="98">
        <f t="shared" si="1"/>
        <v>0</v>
      </c>
    </row>
    <row r="33" spans="2:10" ht="15">
      <c r="B33" s="158" t="s">
        <v>101</v>
      </c>
      <c r="C33" s="161" t="s">
        <v>386</v>
      </c>
      <c r="D33" s="162" t="s">
        <v>2</v>
      </c>
      <c r="E33" s="228">
        <v>425</v>
      </c>
      <c r="F33" s="160">
        <v>0</v>
      </c>
      <c r="G33" s="160">
        <f>+F33*E33</f>
        <v>0</v>
      </c>
      <c r="H33" s="160"/>
      <c r="I33" s="160">
        <v>0</v>
      </c>
      <c r="J33" s="98">
        <f t="shared" si="1"/>
        <v>0</v>
      </c>
    </row>
    <row r="34" spans="2:10" ht="15">
      <c r="B34" s="158" t="s">
        <v>350</v>
      </c>
      <c r="C34" s="161" t="s">
        <v>20</v>
      </c>
      <c r="D34" s="162" t="s">
        <v>0</v>
      </c>
      <c r="E34" s="228">
        <v>1</v>
      </c>
      <c r="F34" s="160">
        <v>0</v>
      </c>
      <c r="G34" s="160">
        <f t="shared" si="0"/>
        <v>0</v>
      </c>
      <c r="H34" s="160"/>
      <c r="I34" s="160">
        <v>0</v>
      </c>
      <c r="J34" s="98">
        <f t="shared" si="1"/>
        <v>0</v>
      </c>
    </row>
    <row r="35" spans="2:10" ht="15">
      <c r="B35" s="158" t="s">
        <v>360</v>
      </c>
      <c r="C35" s="161" t="s">
        <v>21</v>
      </c>
      <c r="D35" s="162" t="s">
        <v>0</v>
      </c>
      <c r="E35" s="228">
        <v>1</v>
      </c>
      <c r="F35" s="160">
        <v>0</v>
      </c>
      <c r="G35" s="160">
        <f t="shared" si="0"/>
        <v>0</v>
      </c>
      <c r="H35" s="160"/>
      <c r="I35" s="160">
        <v>0</v>
      </c>
      <c r="J35" s="98">
        <f t="shared" si="1"/>
        <v>0</v>
      </c>
    </row>
    <row r="36" spans="3:10" ht="15">
      <c r="C36" s="135"/>
      <c r="D36" s="4"/>
      <c r="E36" s="5"/>
      <c r="F36" s="98"/>
      <c r="G36" s="98"/>
      <c r="H36" s="98"/>
      <c r="I36" s="98"/>
      <c r="J36" s="98"/>
    </row>
    <row r="37" spans="3:10" ht="21">
      <c r="C37" s="58" t="s">
        <v>256</v>
      </c>
      <c r="D37" s="97"/>
      <c r="E37" s="97"/>
      <c r="F37" s="97"/>
      <c r="G37" s="97"/>
      <c r="H37" s="101">
        <f>+SUM(G30:G35)</f>
        <v>0</v>
      </c>
      <c r="I37" s="102"/>
      <c r="J37" s="103">
        <f>+SUM(J30:J35)</f>
        <v>0</v>
      </c>
    </row>
    <row r="38" spans="3:10" ht="15">
      <c r="C38" s="126"/>
      <c r="D38" s="126"/>
      <c r="E38" s="126"/>
      <c r="I38" s="163"/>
      <c r="J38" s="163"/>
    </row>
    <row r="39" spans="4:8" ht="15.75">
      <c r="D39" s="63"/>
      <c r="E39" s="63"/>
      <c r="F39" s="63" t="s">
        <v>15</v>
      </c>
      <c r="G39" s="63"/>
      <c r="H39" s="64">
        <f>+H37</f>
        <v>0</v>
      </c>
    </row>
    <row r="40" spans="4:8" ht="15.75">
      <c r="D40" s="63"/>
      <c r="E40" s="63"/>
      <c r="F40" s="63" t="s">
        <v>398</v>
      </c>
      <c r="G40" s="65">
        <v>0.05</v>
      </c>
      <c r="H40" s="64">
        <f>+H39*G40</f>
        <v>0</v>
      </c>
    </row>
    <row r="41" spans="4:8" ht="15.75">
      <c r="D41" s="63"/>
      <c r="E41" s="63"/>
      <c r="F41" s="63" t="s">
        <v>5</v>
      </c>
      <c r="G41" s="63"/>
      <c r="H41" s="64">
        <f>+H39+H40</f>
        <v>0</v>
      </c>
    </row>
    <row r="42" spans="4:8" ht="15.75">
      <c r="D42" s="63"/>
      <c r="E42" s="63"/>
      <c r="F42" s="63" t="s">
        <v>348</v>
      </c>
      <c r="G42" s="65">
        <v>0.22</v>
      </c>
      <c r="H42" s="64">
        <f>+H41*G42</f>
        <v>0</v>
      </c>
    </row>
    <row r="43" spans="4:8" ht="15.75">
      <c r="D43" s="63"/>
      <c r="E43" s="63"/>
      <c r="F43" s="63" t="s">
        <v>396</v>
      </c>
      <c r="G43" s="63"/>
      <c r="H43" s="64">
        <f>+J37</f>
        <v>0</v>
      </c>
    </row>
    <row r="44" spans="4:8" ht="15.75">
      <c r="D44" s="63"/>
      <c r="E44" s="63"/>
      <c r="F44" s="63" t="s">
        <v>397</v>
      </c>
      <c r="G44" s="63"/>
      <c r="H44" s="64"/>
    </row>
    <row r="45" spans="4:8" ht="15.75">
      <c r="D45" s="63"/>
      <c r="E45" s="63"/>
      <c r="F45" s="63" t="s">
        <v>399</v>
      </c>
      <c r="G45" s="66">
        <v>0.708</v>
      </c>
      <c r="H45" s="64">
        <f>+H43*G45</f>
        <v>0</v>
      </c>
    </row>
    <row r="46" spans="4:8" ht="15.75">
      <c r="D46" s="63"/>
      <c r="E46" s="63"/>
      <c r="F46" s="63" t="s">
        <v>400</v>
      </c>
      <c r="G46" s="66">
        <v>0.708</v>
      </c>
      <c r="H46" s="64">
        <f>+H44*G46</f>
        <v>0</v>
      </c>
    </row>
    <row r="47" spans="4:8" ht="18.75">
      <c r="D47" s="63"/>
      <c r="E47" s="63"/>
      <c r="F47" s="67" t="s">
        <v>4</v>
      </c>
      <c r="G47" s="68"/>
      <c r="H47" s="69">
        <f>+H41+H42+H45+H46</f>
        <v>0</v>
      </c>
    </row>
  </sheetData>
  <sheetProtection/>
  <conditionalFormatting sqref="E36">
    <cfRule type="expression" priority="11" dxfId="17" stopIfTrue="1">
      <formula>E36=0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4"/>
  <sheetViews>
    <sheetView zoomScaleSheetLayoutView="85" zoomScalePageLayoutView="0" workbookViewId="0" topLeftCell="A22">
      <selection activeCell="C69" sqref="C69"/>
    </sheetView>
  </sheetViews>
  <sheetFormatPr defaultColWidth="11.421875" defaultRowHeight="15"/>
  <cols>
    <col min="1" max="1" width="5.140625" style="72" customWidth="1"/>
    <col min="2" max="2" width="14.7109375" style="72" customWidth="1"/>
    <col min="3" max="3" width="55.7109375" style="72" customWidth="1"/>
    <col min="4" max="4" width="8.421875" style="72" customWidth="1"/>
    <col min="5" max="5" width="11.421875" style="82" customWidth="1"/>
    <col min="6" max="6" width="18.28125" style="72" customWidth="1"/>
    <col min="7" max="7" width="19.140625" style="72" customWidth="1"/>
    <col min="8" max="8" width="14.140625" style="72" customWidth="1"/>
    <col min="9" max="9" width="16.28125" style="72" customWidth="1"/>
    <col min="10" max="10" width="16.8515625" style="72" customWidth="1"/>
    <col min="11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F21" s="83"/>
      <c r="G21" s="84"/>
    </row>
    <row r="22" spans="2:7" ht="18.75">
      <c r="B22" s="10" t="s">
        <v>265</v>
      </c>
      <c r="C22" s="116"/>
      <c r="D22" s="9"/>
      <c r="E22" s="117"/>
      <c r="F22" s="118"/>
      <c r="G22" s="118"/>
    </row>
    <row r="23" spans="2:7" ht="18.75">
      <c r="B23" s="10"/>
      <c r="C23" s="116"/>
      <c r="D23" s="9"/>
      <c r="E23" s="117"/>
      <c r="F23" s="118"/>
      <c r="G23" s="118"/>
    </row>
    <row r="24" spans="2:7" ht="26.25">
      <c r="B24" s="52" t="s">
        <v>414</v>
      </c>
      <c r="C24" s="116"/>
      <c r="D24" s="9"/>
      <c r="E24" s="117"/>
      <c r="F24" s="118"/>
      <c r="G24" s="118"/>
    </row>
    <row r="25" spans="3:7" ht="15">
      <c r="C25" s="120"/>
      <c r="D25" s="120"/>
      <c r="E25" s="120"/>
      <c r="F25" s="120"/>
      <c r="G25" s="120"/>
    </row>
    <row r="26" spans="2:10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345</v>
      </c>
      <c r="I26" s="86" t="s">
        <v>346</v>
      </c>
      <c r="J26" s="86" t="s">
        <v>347</v>
      </c>
    </row>
    <row r="27" spans="2:7" ht="15">
      <c r="B27" s="99"/>
      <c r="C27" s="121"/>
      <c r="D27" s="121"/>
      <c r="E27" s="140"/>
      <c r="F27" s="121"/>
      <c r="G27" s="121"/>
    </row>
    <row r="28" spans="2:10" ht="15.75">
      <c r="B28" s="184" t="s">
        <v>266</v>
      </c>
      <c r="C28" s="219" t="s">
        <v>10</v>
      </c>
      <c r="D28" s="141"/>
      <c r="E28" s="141"/>
      <c r="F28" s="142"/>
      <c r="G28" s="102"/>
      <c r="H28" s="102"/>
      <c r="I28" s="102"/>
      <c r="J28" s="102"/>
    </row>
    <row r="29" spans="2:10" ht="6.75" customHeight="1">
      <c r="B29" s="143"/>
      <c r="C29" s="144"/>
      <c r="D29" s="145"/>
      <c r="E29" s="145"/>
      <c r="F29" s="146"/>
      <c r="G29" s="134"/>
      <c r="H29" s="99"/>
      <c r="I29" s="99"/>
      <c r="J29" s="99"/>
    </row>
    <row r="30" spans="2:10" ht="15">
      <c r="B30" s="143" t="s">
        <v>75</v>
      </c>
      <c r="C30" s="235" t="s">
        <v>46</v>
      </c>
      <c r="D30" s="195"/>
      <c r="E30" s="195"/>
      <c r="F30" s="274"/>
      <c r="G30" s="198">
        <f>+SUM(G31:G31)</f>
        <v>0</v>
      </c>
      <c r="H30" s="99"/>
      <c r="I30" s="99"/>
      <c r="J30" s="198">
        <f>+SUM(J31:J31)</f>
        <v>0</v>
      </c>
    </row>
    <row r="31" spans="2:10" ht="15">
      <c r="B31" s="143" t="s">
        <v>268</v>
      </c>
      <c r="C31" s="271" t="s">
        <v>27</v>
      </c>
      <c r="D31" s="193" t="s">
        <v>26</v>
      </c>
      <c r="E31" s="275">
        <v>1</v>
      </c>
      <c r="F31" s="239">
        <v>0</v>
      </c>
      <c r="G31" s="160">
        <f>+E31*F31</f>
        <v>0</v>
      </c>
      <c r="H31" s="99"/>
      <c r="I31" s="160">
        <v>0</v>
      </c>
      <c r="J31" s="160">
        <f>+I31*E31</f>
        <v>0</v>
      </c>
    </row>
    <row r="32" spans="2:10" ht="7.5" customHeight="1">
      <c r="B32" s="143"/>
      <c r="C32" s="271"/>
      <c r="D32" s="193"/>
      <c r="E32" s="275"/>
      <c r="F32" s="160"/>
      <c r="G32" s="160"/>
      <c r="H32" s="99"/>
      <c r="I32" s="99"/>
      <c r="J32" s="99"/>
    </row>
    <row r="33" spans="2:10" ht="15">
      <c r="B33" s="143" t="s">
        <v>76</v>
      </c>
      <c r="C33" s="235" t="s">
        <v>47</v>
      </c>
      <c r="D33" s="276"/>
      <c r="E33" s="275"/>
      <c r="F33" s="160">
        <v>0</v>
      </c>
      <c r="G33" s="198">
        <f>+SUM(G34:G37)</f>
        <v>0</v>
      </c>
      <c r="H33" s="99"/>
      <c r="I33" s="99"/>
      <c r="J33" s="198">
        <f>+SUM(J34:J37)</f>
        <v>0</v>
      </c>
    </row>
    <row r="34" spans="2:10" ht="15">
      <c r="B34" s="148" t="s">
        <v>77</v>
      </c>
      <c r="C34" s="277" t="s">
        <v>28</v>
      </c>
      <c r="D34" s="148" t="s">
        <v>3</v>
      </c>
      <c r="E34" s="278">
        <v>38500</v>
      </c>
      <c r="F34" s="279">
        <v>0</v>
      </c>
      <c r="G34" s="279">
        <f>+E34*F34</f>
        <v>0</v>
      </c>
      <c r="H34" s="149"/>
      <c r="I34" s="279">
        <v>0</v>
      </c>
      <c r="J34" s="279">
        <f>+I34*E34</f>
        <v>0</v>
      </c>
    </row>
    <row r="35" spans="2:10" ht="15">
      <c r="B35" s="148" t="s">
        <v>79</v>
      </c>
      <c r="C35" s="277" t="s">
        <v>29</v>
      </c>
      <c r="D35" s="148" t="s">
        <v>3</v>
      </c>
      <c r="E35" s="278">
        <v>39200</v>
      </c>
      <c r="F35" s="279">
        <v>0</v>
      </c>
      <c r="G35" s="279">
        <f>+E35*F35</f>
        <v>0</v>
      </c>
      <c r="H35" s="149"/>
      <c r="I35" s="279">
        <v>0</v>
      </c>
      <c r="J35" s="279">
        <f>+I35*E35</f>
        <v>0</v>
      </c>
    </row>
    <row r="36" spans="2:10" ht="15">
      <c r="B36" s="148" t="s">
        <v>78</v>
      </c>
      <c r="C36" s="277" t="s">
        <v>30</v>
      </c>
      <c r="D36" s="148" t="s">
        <v>3</v>
      </c>
      <c r="E36" s="278">
        <v>1200</v>
      </c>
      <c r="F36" s="279">
        <v>0</v>
      </c>
      <c r="G36" s="279">
        <f>+E36*F36</f>
        <v>0</v>
      </c>
      <c r="H36" s="149"/>
      <c r="I36" s="279">
        <v>0</v>
      </c>
      <c r="J36" s="279">
        <f>+I36*E36</f>
        <v>0</v>
      </c>
    </row>
    <row r="37" spans="2:10" ht="15">
      <c r="B37" s="143" t="s">
        <v>80</v>
      </c>
      <c r="C37" s="271" t="s">
        <v>267</v>
      </c>
      <c r="D37" s="193" t="s">
        <v>0</v>
      </c>
      <c r="E37" s="275">
        <v>20</v>
      </c>
      <c r="F37" s="160">
        <v>0</v>
      </c>
      <c r="G37" s="160">
        <f>+E37*F37</f>
        <v>0</v>
      </c>
      <c r="H37" s="99"/>
      <c r="I37" s="160">
        <v>0</v>
      </c>
      <c r="J37" s="160">
        <f>+I37*E37</f>
        <v>0</v>
      </c>
    </row>
    <row r="38" spans="2:10" ht="6.75" customHeight="1">
      <c r="B38" s="143"/>
      <c r="C38" s="271"/>
      <c r="D38" s="193"/>
      <c r="E38" s="275"/>
      <c r="F38" s="160"/>
      <c r="G38" s="160"/>
      <c r="H38" s="99"/>
      <c r="I38" s="99"/>
      <c r="J38" s="99"/>
    </row>
    <row r="39" spans="2:10" ht="15">
      <c r="B39" s="143" t="s">
        <v>81</v>
      </c>
      <c r="C39" s="235" t="s">
        <v>48</v>
      </c>
      <c r="D39" s="276"/>
      <c r="E39" s="275"/>
      <c r="F39" s="160"/>
      <c r="G39" s="198">
        <f>+SUM(G40:G52)</f>
        <v>0</v>
      </c>
      <c r="H39" s="99"/>
      <c r="I39" s="99"/>
      <c r="J39" s="198">
        <f>+SUM(J40:J52)</f>
        <v>0</v>
      </c>
    </row>
    <row r="40" spans="2:10" ht="15">
      <c r="B40" s="143" t="s">
        <v>84</v>
      </c>
      <c r="C40" s="271" t="s">
        <v>31</v>
      </c>
      <c r="D40" s="193" t="s">
        <v>49</v>
      </c>
      <c r="E40" s="275">
        <v>735</v>
      </c>
      <c r="F40" s="160">
        <v>0</v>
      </c>
      <c r="G40" s="160">
        <f aca="true" t="shared" si="0" ref="G40:G52">+E40*F40</f>
        <v>0</v>
      </c>
      <c r="H40" s="99"/>
      <c r="I40" s="160">
        <v>0</v>
      </c>
      <c r="J40" s="160">
        <f aca="true" t="shared" si="1" ref="J40:J52">+I40*E40</f>
        <v>0</v>
      </c>
    </row>
    <row r="41" spans="2:10" ht="15">
      <c r="B41" s="143" t="s">
        <v>85</v>
      </c>
      <c r="C41" s="271" t="s">
        <v>32</v>
      </c>
      <c r="D41" s="193" t="s">
        <v>49</v>
      </c>
      <c r="E41" s="275">
        <v>588</v>
      </c>
      <c r="F41" s="160">
        <v>0</v>
      </c>
      <c r="G41" s="160">
        <f t="shared" si="0"/>
        <v>0</v>
      </c>
      <c r="H41" s="150"/>
      <c r="I41" s="160">
        <v>0</v>
      </c>
      <c r="J41" s="160">
        <f t="shared" si="1"/>
        <v>0</v>
      </c>
    </row>
    <row r="42" spans="2:10" ht="15">
      <c r="B42" s="143" t="s">
        <v>86</v>
      </c>
      <c r="C42" s="271" t="s">
        <v>33</v>
      </c>
      <c r="D42" s="193" t="s">
        <v>1</v>
      </c>
      <c r="E42" s="275">
        <v>6680</v>
      </c>
      <c r="F42" s="160">
        <v>0</v>
      </c>
      <c r="G42" s="160">
        <f t="shared" si="0"/>
        <v>0</v>
      </c>
      <c r="H42" s="151"/>
      <c r="I42" s="160">
        <v>0</v>
      </c>
      <c r="J42" s="160">
        <f t="shared" si="1"/>
        <v>0</v>
      </c>
    </row>
    <row r="43" spans="2:10" ht="15">
      <c r="B43" s="143" t="s">
        <v>87</v>
      </c>
      <c r="C43" s="271" t="s">
        <v>34</v>
      </c>
      <c r="D43" s="193" t="s">
        <v>1</v>
      </c>
      <c r="E43" s="275">
        <v>12360</v>
      </c>
      <c r="F43" s="160">
        <v>0</v>
      </c>
      <c r="G43" s="160">
        <f t="shared" si="0"/>
        <v>0</v>
      </c>
      <c r="H43" s="152"/>
      <c r="I43" s="160">
        <v>0</v>
      </c>
      <c r="J43" s="160">
        <f t="shared" si="1"/>
        <v>0</v>
      </c>
    </row>
    <row r="44" spans="2:10" ht="15">
      <c r="B44" s="143" t="s">
        <v>88</v>
      </c>
      <c r="C44" s="271" t="s">
        <v>35</v>
      </c>
      <c r="D44" s="193" t="s">
        <v>3</v>
      </c>
      <c r="E44" s="275">
        <v>3273</v>
      </c>
      <c r="F44" s="160">
        <v>0</v>
      </c>
      <c r="G44" s="160">
        <f t="shared" si="0"/>
        <v>0</v>
      </c>
      <c r="H44" s="150"/>
      <c r="I44" s="160">
        <v>0</v>
      </c>
      <c r="J44" s="160">
        <f t="shared" si="1"/>
        <v>0</v>
      </c>
    </row>
    <row r="45" spans="2:10" ht="15">
      <c r="B45" s="143" t="s">
        <v>89</v>
      </c>
      <c r="C45" s="271" t="s">
        <v>36</v>
      </c>
      <c r="D45" s="193" t="s">
        <v>3</v>
      </c>
      <c r="E45" s="275">
        <v>8564</v>
      </c>
      <c r="F45" s="160">
        <v>0</v>
      </c>
      <c r="G45" s="160">
        <f t="shared" si="0"/>
        <v>0</v>
      </c>
      <c r="H45" s="150"/>
      <c r="I45" s="160">
        <v>0</v>
      </c>
      <c r="J45" s="160">
        <f t="shared" si="1"/>
        <v>0</v>
      </c>
    </row>
    <row r="46" spans="2:10" ht="15">
      <c r="B46" s="143" t="s">
        <v>90</v>
      </c>
      <c r="C46" s="271" t="s">
        <v>37</v>
      </c>
      <c r="D46" s="193" t="s">
        <v>1</v>
      </c>
      <c r="E46" s="275">
        <v>2320</v>
      </c>
      <c r="F46" s="239">
        <v>0</v>
      </c>
      <c r="G46" s="160">
        <f t="shared" si="0"/>
        <v>0</v>
      </c>
      <c r="H46" s="99"/>
      <c r="I46" s="160">
        <v>0</v>
      </c>
      <c r="J46" s="160">
        <f t="shared" si="1"/>
        <v>0</v>
      </c>
    </row>
    <row r="47" spans="2:10" ht="15">
      <c r="B47" s="143" t="s">
        <v>91</v>
      </c>
      <c r="C47" s="271" t="s">
        <v>38</v>
      </c>
      <c r="D47" s="193" t="s">
        <v>2</v>
      </c>
      <c r="E47" s="275">
        <v>1370</v>
      </c>
      <c r="F47" s="160">
        <v>0</v>
      </c>
      <c r="G47" s="160">
        <f t="shared" si="0"/>
        <v>0</v>
      </c>
      <c r="H47" s="99"/>
      <c r="I47" s="160">
        <v>0</v>
      </c>
      <c r="J47" s="160">
        <f t="shared" si="1"/>
        <v>0</v>
      </c>
    </row>
    <row r="48" spans="2:10" ht="15">
      <c r="B48" s="143" t="s">
        <v>92</v>
      </c>
      <c r="C48" s="271" t="s">
        <v>39</v>
      </c>
      <c r="D48" s="193" t="s">
        <v>49</v>
      </c>
      <c r="E48" s="275">
        <v>73</v>
      </c>
      <c r="F48" s="160">
        <v>0</v>
      </c>
      <c r="G48" s="160">
        <f t="shared" si="0"/>
        <v>0</v>
      </c>
      <c r="H48" s="99"/>
      <c r="I48" s="160">
        <v>0</v>
      </c>
      <c r="J48" s="160">
        <f t="shared" si="1"/>
        <v>0</v>
      </c>
    </row>
    <row r="49" spans="2:10" ht="15">
      <c r="B49" s="143" t="s">
        <v>93</v>
      </c>
      <c r="C49" s="271" t="s">
        <v>40</v>
      </c>
      <c r="D49" s="193" t="s">
        <v>3</v>
      </c>
      <c r="E49" s="275">
        <v>13</v>
      </c>
      <c r="F49" s="160">
        <v>0</v>
      </c>
      <c r="G49" s="160">
        <f t="shared" si="0"/>
        <v>0</v>
      </c>
      <c r="H49" s="99"/>
      <c r="I49" s="160">
        <v>0</v>
      </c>
      <c r="J49" s="160">
        <f t="shared" si="1"/>
        <v>0</v>
      </c>
    </row>
    <row r="50" spans="2:10" ht="15">
      <c r="B50" s="143" t="s">
        <v>94</v>
      </c>
      <c r="C50" s="271" t="s">
        <v>41</v>
      </c>
      <c r="D50" s="193" t="s">
        <v>2</v>
      </c>
      <c r="E50" s="275">
        <v>510</v>
      </c>
      <c r="F50" s="160">
        <v>0</v>
      </c>
      <c r="G50" s="160">
        <f t="shared" si="0"/>
        <v>0</v>
      </c>
      <c r="H50" s="99"/>
      <c r="I50" s="160">
        <v>0</v>
      </c>
      <c r="J50" s="160">
        <f t="shared" si="1"/>
        <v>0</v>
      </c>
    </row>
    <row r="51" spans="2:10" ht="15">
      <c r="B51" s="143" t="s">
        <v>95</v>
      </c>
      <c r="C51" s="271" t="s">
        <v>42</v>
      </c>
      <c r="D51" s="193" t="s">
        <v>1</v>
      </c>
      <c r="E51" s="275">
        <v>170</v>
      </c>
      <c r="F51" s="160">
        <v>0</v>
      </c>
      <c r="G51" s="160">
        <f t="shared" si="0"/>
        <v>0</v>
      </c>
      <c r="H51" s="99"/>
      <c r="I51" s="160">
        <v>0</v>
      </c>
      <c r="J51" s="160">
        <f t="shared" si="1"/>
        <v>0</v>
      </c>
    </row>
    <row r="52" spans="2:10" ht="15">
      <c r="B52" s="143" t="s">
        <v>96</v>
      </c>
      <c r="C52" s="271" t="s">
        <v>43</v>
      </c>
      <c r="D52" s="193" t="s">
        <v>2</v>
      </c>
      <c r="E52" s="275">
        <v>90</v>
      </c>
      <c r="F52" s="160">
        <v>0</v>
      </c>
      <c r="G52" s="160">
        <f t="shared" si="0"/>
        <v>0</v>
      </c>
      <c r="H52" s="99"/>
      <c r="I52" s="160">
        <v>0</v>
      </c>
      <c r="J52" s="160">
        <f t="shared" si="1"/>
        <v>0</v>
      </c>
    </row>
    <row r="53" spans="2:10" ht="6" customHeight="1">
      <c r="B53" s="143"/>
      <c r="C53" s="271"/>
      <c r="D53" s="193"/>
      <c r="E53" s="275"/>
      <c r="F53" s="160"/>
      <c r="G53" s="160"/>
      <c r="H53" s="99"/>
      <c r="I53" s="99"/>
      <c r="J53" s="99"/>
    </row>
    <row r="54" spans="2:10" ht="15">
      <c r="B54" s="143" t="s">
        <v>97</v>
      </c>
      <c r="C54" s="235" t="s">
        <v>25</v>
      </c>
      <c r="D54" s="276"/>
      <c r="E54" s="275"/>
      <c r="F54" s="160"/>
      <c r="G54" s="198">
        <f>+SUM(G55:G55)</f>
        <v>0</v>
      </c>
      <c r="H54" s="99"/>
      <c r="I54" s="99"/>
      <c r="J54" s="198">
        <f>+SUM(J55:J55)</f>
        <v>0</v>
      </c>
    </row>
    <row r="55" spans="2:10" ht="15">
      <c r="B55" s="143" t="s">
        <v>98</v>
      </c>
      <c r="C55" s="271" t="s">
        <v>45</v>
      </c>
      <c r="D55" s="193" t="s">
        <v>2</v>
      </c>
      <c r="E55" s="275">
        <v>30</v>
      </c>
      <c r="F55" s="160">
        <v>0</v>
      </c>
      <c r="G55" s="160">
        <f>+E55*F55</f>
        <v>0</v>
      </c>
      <c r="H55" s="99"/>
      <c r="I55" s="160">
        <v>0</v>
      </c>
      <c r="J55" s="160">
        <f>+I55*E55</f>
        <v>0</v>
      </c>
    </row>
    <row r="56" spans="2:10" ht="6.75" customHeight="1">
      <c r="B56" s="143"/>
      <c r="C56" s="271"/>
      <c r="D56" s="193"/>
      <c r="E56" s="275"/>
      <c r="F56" s="160"/>
      <c r="G56" s="160"/>
      <c r="H56" s="99"/>
      <c r="I56" s="99"/>
      <c r="J56" s="99"/>
    </row>
    <row r="57" spans="2:10" ht="15">
      <c r="B57" s="143" t="s">
        <v>371</v>
      </c>
      <c r="C57" s="235" t="s">
        <v>370</v>
      </c>
      <c r="D57" s="276"/>
      <c r="E57" s="275"/>
      <c r="F57" s="160"/>
      <c r="G57" s="198">
        <f>+SUM(G58:G71)</f>
        <v>0</v>
      </c>
      <c r="H57" s="99"/>
      <c r="I57" s="99"/>
      <c r="J57" s="198">
        <f>+SUM(J58:J71)</f>
        <v>0</v>
      </c>
    </row>
    <row r="58" spans="2:10" ht="15">
      <c r="B58" s="143" t="s">
        <v>372</v>
      </c>
      <c r="C58" s="271" t="s">
        <v>28</v>
      </c>
      <c r="D58" s="193" t="s">
        <v>3</v>
      </c>
      <c r="E58" s="275">
        <v>920</v>
      </c>
      <c r="F58" s="160">
        <v>0</v>
      </c>
      <c r="G58" s="160">
        <f>+E58*F58</f>
        <v>0</v>
      </c>
      <c r="H58" s="99"/>
      <c r="I58" s="160">
        <v>0</v>
      </c>
      <c r="J58" s="160">
        <f>+I58*E58</f>
        <v>0</v>
      </c>
    </row>
    <row r="59" spans="2:10" ht="15">
      <c r="B59" s="143" t="s">
        <v>373</v>
      </c>
      <c r="C59" s="271" t="s">
        <v>29</v>
      </c>
      <c r="D59" s="193" t="s">
        <v>3</v>
      </c>
      <c r="E59" s="275">
        <v>150</v>
      </c>
      <c r="F59" s="160">
        <v>0</v>
      </c>
      <c r="G59" s="160">
        <f>+E59*F59</f>
        <v>0</v>
      </c>
      <c r="H59" s="99"/>
      <c r="I59" s="160">
        <v>0</v>
      </c>
      <c r="J59" s="160">
        <f>+I59*E59</f>
        <v>0</v>
      </c>
    </row>
    <row r="60" spans="2:10" ht="15">
      <c r="B60" s="143" t="s">
        <v>374</v>
      </c>
      <c r="C60" s="271" t="s">
        <v>30</v>
      </c>
      <c r="D60" s="193" t="s">
        <v>3</v>
      </c>
      <c r="E60" s="275">
        <v>1300</v>
      </c>
      <c r="F60" s="160">
        <v>0</v>
      </c>
      <c r="G60" s="160">
        <f>+E60*F60</f>
        <v>0</v>
      </c>
      <c r="H60" s="99"/>
      <c r="I60" s="160">
        <v>0</v>
      </c>
      <c r="J60" s="160">
        <f>+I60*E60</f>
        <v>0</v>
      </c>
    </row>
    <row r="61" spans="2:10" ht="15">
      <c r="B61" s="143" t="s">
        <v>375</v>
      </c>
      <c r="C61" s="271" t="s">
        <v>32</v>
      </c>
      <c r="D61" s="193" t="s">
        <v>49</v>
      </c>
      <c r="E61" s="275">
        <v>295</v>
      </c>
      <c r="F61" s="160">
        <v>0</v>
      </c>
      <c r="G61" s="160">
        <f aca="true" t="shared" si="2" ref="G61:G66">+E61*F61</f>
        <v>0</v>
      </c>
      <c r="H61" s="99"/>
      <c r="I61" s="160">
        <v>0</v>
      </c>
      <c r="J61" s="160">
        <f aca="true" t="shared" si="3" ref="J61:J66">+I61*E61</f>
        <v>0</v>
      </c>
    </row>
    <row r="62" spans="2:10" ht="15">
      <c r="B62" s="143" t="s">
        <v>376</v>
      </c>
      <c r="C62" s="271" t="s">
        <v>33</v>
      </c>
      <c r="D62" s="193" t="s">
        <v>1</v>
      </c>
      <c r="E62" s="275">
        <v>1790</v>
      </c>
      <c r="F62" s="160">
        <v>0</v>
      </c>
      <c r="G62" s="160">
        <f t="shared" si="2"/>
        <v>0</v>
      </c>
      <c r="H62" s="99"/>
      <c r="I62" s="160">
        <v>0</v>
      </c>
      <c r="J62" s="160">
        <f t="shared" si="3"/>
        <v>0</v>
      </c>
    </row>
    <row r="63" spans="2:10" ht="15">
      <c r="B63" s="143" t="s">
        <v>377</v>
      </c>
      <c r="C63" s="271" t="s">
        <v>35</v>
      </c>
      <c r="D63" s="193" t="s">
        <v>3</v>
      </c>
      <c r="E63" s="275">
        <v>404</v>
      </c>
      <c r="F63" s="160">
        <v>0</v>
      </c>
      <c r="G63" s="160">
        <f t="shared" si="2"/>
        <v>0</v>
      </c>
      <c r="H63" s="99"/>
      <c r="I63" s="160">
        <v>0</v>
      </c>
      <c r="J63" s="160">
        <f t="shared" si="3"/>
        <v>0</v>
      </c>
    </row>
    <row r="64" spans="2:10" ht="15">
      <c r="B64" s="143" t="s">
        <v>378</v>
      </c>
      <c r="C64" s="271" t="s">
        <v>36</v>
      </c>
      <c r="D64" s="193" t="s">
        <v>3</v>
      </c>
      <c r="E64" s="275">
        <v>377</v>
      </c>
      <c r="F64" s="160">
        <v>0</v>
      </c>
      <c r="G64" s="160">
        <f t="shared" si="2"/>
        <v>0</v>
      </c>
      <c r="H64" s="99"/>
      <c r="I64" s="160">
        <v>0</v>
      </c>
      <c r="J64" s="160">
        <f t="shared" si="3"/>
        <v>0</v>
      </c>
    </row>
    <row r="65" spans="2:10" ht="15">
      <c r="B65" s="143" t="s">
        <v>379</v>
      </c>
      <c r="C65" s="271" t="s">
        <v>39</v>
      </c>
      <c r="D65" s="193" t="s">
        <v>49</v>
      </c>
      <c r="E65" s="275">
        <v>17</v>
      </c>
      <c r="F65" s="160">
        <v>0</v>
      </c>
      <c r="G65" s="160">
        <f t="shared" si="2"/>
        <v>0</v>
      </c>
      <c r="H65" s="99"/>
      <c r="I65" s="160">
        <v>0</v>
      </c>
      <c r="J65" s="160">
        <f t="shared" si="3"/>
        <v>0</v>
      </c>
    </row>
    <row r="66" spans="2:10" ht="15">
      <c r="B66" s="143" t="s">
        <v>380</v>
      </c>
      <c r="C66" s="271" t="s">
        <v>40</v>
      </c>
      <c r="D66" s="193" t="s">
        <v>3</v>
      </c>
      <c r="E66" s="275">
        <v>2</v>
      </c>
      <c r="F66" s="160">
        <v>0</v>
      </c>
      <c r="G66" s="160">
        <f t="shared" si="2"/>
        <v>0</v>
      </c>
      <c r="H66" s="99"/>
      <c r="I66" s="160">
        <v>0</v>
      </c>
      <c r="J66" s="160">
        <f t="shared" si="3"/>
        <v>0</v>
      </c>
    </row>
    <row r="67" spans="2:10" ht="15">
      <c r="B67" s="143" t="s">
        <v>381</v>
      </c>
      <c r="C67" s="271" t="s">
        <v>44</v>
      </c>
      <c r="D67" s="193" t="s">
        <v>246</v>
      </c>
      <c r="E67" s="275">
        <v>1</v>
      </c>
      <c r="F67" s="160">
        <v>0</v>
      </c>
      <c r="G67" s="160">
        <f>+E67*F67</f>
        <v>0</v>
      </c>
      <c r="H67" s="99"/>
      <c r="I67" s="160">
        <v>0</v>
      </c>
      <c r="J67" s="160">
        <f>+I67*E67</f>
        <v>0</v>
      </c>
    </row>
    <row r="68" spans="2:10" ht="30">
      <c r="B68" s="143" t="s">
        <v>382</v>
      </c>
      <c r="C68" s="280" t="s">
        <v>403</v>
      </c>
      <c r="D68" s="281" t="s">
        <v>246</v>
      </c>
      <c r="E68" s="282">
        <v>1</v>
      </c>
      <c r="F68" s="160">
        <v>0</v>
      </c>
      <c r="G68" s="160">
        <f>+E68*F68</f>
        <v>0</v>
      </c>
      <c r="H68" s="99"/>
      <c r="I68" s="160">
        <v>0</v>
      </c>
      <c r="J68" s="160">
        <f>+I68*E68</f>
        <v>0</v>
      </c>
    </row>
    <row r="69" spans="2:10" ht="15">
      <c r="B69" s="143" t="s">
        <v>383</v>
      </c>
      <c r="C69" s="271" t="s">
        <v>404</v>
      </c>
      <c r="D69" s="193" t="s">
        <v>2</v>
      </c>
      <c r="E69" s="275">
        <v>500</v>
      </c>
      <c r="F69" s="160">
        <v>0</v>
      </c>
      <c r="G69" s="160">
        <f>+E69*F69</f>
        <v>0</v>
      </c>
      <c r="H69" s="99"/>
      <c r="I69" s="160">
        <v>0</v>
      </c>
      <c r="J69" s="160">
        <f>+I69*E69</f>
        <v>0</v>
      </c>
    </row>
    <row r="70" spans="2:10" ht="15">
      <c r="B70" s="143" t="s">
        <v>384</v>
      </c>
      <c r="C70" s="283" t="s">
        <v>405</v>
      </c>
      <c r="D70" s="284" t="s">
        <v>3</v>
      </c>
      <c r="E70" s="285">
        <v>322</v>
      </c>
      <c r="F70" s="286">
        <v>0</v>
      </c>
      <c r="G70" s="286">
        <f>+E70*F70</f>
        <v>0</v>
      </c>
      <c r="H70" s="121"/>
      <c r="I70" s="286">
        <v>0</v>
      </c>
      <c r="J70" s="286">
        <f>+I70*E70</f>
        <v>0</v>
      </c>
    </row>
    <row r="71" spans="2:10" ht="31.5" customHeight="1">
      <c r="B71" s="143" t="s">
        <v>385</v>
      </c>
      <c r="C71" s="280" t="s">
        <v>406</v>
      </c>
      <c r="D71" s="281" t="s">
        <v>7</v>
      </c>
      <c r="E71" s="282">
        <v>1</v>
      </c>
      <c r="F71" s="160">
        <v>0</v>
      </c>
      <c r="G71" s="160">
        <f>+E71*F71</f>
        <v>0</v>
      </c>
      <c r="H71" s="99"/>
      <c r="I71" s="160">
        <v>0</v>
      </c>
      <c r="J71" s="287">
        <f>+I71*E71</f>
        <v>0</v>
      </c>
    </row>
    <row r="72" spans="3:10" ht="15">
      <c r="C72" s="175"/>
      <c r="D72" s="176"/>
      <c r="E72" s="153"/>
      <c r="F72" s="126"/>
      <c r="G72" s="126"/>
      <c r="I72" s="115"/>
      <c r="J72" s="115"/>
    </row>
    <row r="73" spans="3:10" ht="21">
      <c r="C73" s="12" t="s">
        <v>362</v>
      </c>
      <c r="D73" s="97"/>
      <c r="E73" s="97"/>
      <c r="F73" s="97"/>
      <c r="G73" s="97"/>
      <c r="H73" s="101">
        <f>+SUM(G30:G71)/2</f>
        <v>0</v>
      </c>
      <c r="I73" s="102"/>
      <c r="J73" s="103">
        <f>+SUM(J28:J71)/2</f>
        <v>0</v>
      </c>
    </row>
    <row r="74" spans="3:7" ht="15">
      <c r="C74" s="154"/>
      <c r="D74" s="155"/>
      <c r="E74" s="153"/>
      <c r="F74" s="126"/>
      <c r="G74" s="126"/>
    </row>
    <row r="75" spans="4:8" ht="15.75">
      <c r="D75" s="63"/>
      <c r="E75" s="63"/>
      <c r="F75" s="63" t="s">
        <v>15</v>
      </c>
      <c r="G75" s="63"/>
      <c r="H75" s="64">
        <f>+H73</f>
        <v>0</v>
      </c>
    </row>
    <row r="76" spans="4:8" ht="15.75">
      <c r="D76" s="63"/>
      <c r="E76" s="63"/>
      <c r="F76" s="63" t="s">
        <v>398</v>
      </c>
      <c r="G76" s="65">
        <v>0.05</v>
      </c>
      <c r="H76" s="64">
        <f>+H75*G76</f>
        <v>0</v>
      </c>
    </row>
    <row r="77" spans="4:8" ht="15.75">
      <c r="D77" s="63"/>
      <c r="E77" s="63"/>
      <c r="F77" s="63" t="s">
        <v>5</v>
      </c>
      <c r="G77" s="63"/>
      <c r="H77" s="64">
        <f>+H75+H76</f>
        <v>0</v>
      </c>
    </row>
    <row r="78" spans="4:8" ht="15.75">
      <c r="D78" s="63"/>
      <c r="E78" s="63"/>
      <c r="F78" s="63" t="s">
        <v>348</v>
      </c>
      <c r="G78" s="65">
        <v>0.22</v>
      </c>
      <c r="H78" s="64">
        <f>+H77*G78</f>
        <v>0</v>
      </c>
    </row>
    <row r="79" spans="4:8" ht="15.75">
      <c r="D79" s="63"/>
      <c r="E79" s="63"/>
      <c r="F79" s="63" t="s">
        <v>396</v>
      </c>
      <c r="G79" s="63"/>
      <c r="H79" s="64">
        <f>+J73</f>
        <v>0</v>
      </c>
    </row>
    <row r="80" spans="4:8" ht="15.75">
      <c r="D80" s="63"/>
      <c r="E80" s="63"/>
      <c r="F80" s="63" t="s">
        <v>397</v>
      </c>
      <c r="G80" s="63"/>
      <c r="H80" s="64"/>
    </row>
    <row r="81" spans="4:8" ht="15.75">
      <c r="D81" s="63"/>
      <c r="E81" s="63"/>
      <c r="F81" s="63" t="s">
        <v>399</v>
      </c>
      <c r="G81" s="66">
        <v>0.708</v>
      </c>
      <c r="H81" s="64">
        <f>+H79*G81</f>
        <v>0</v>
      </c>
    </row>
    <row r="82" spans="4:8" ht="15.75">
      <c r="D82" s="63"/>
      <c r="E82" s="63"/>
      <c r="F82" s="63" t="s">
        <v>400</v>
      </c>
      <c r="G82" s="66">
        <v>0.708</v>
      </c>
      <c r="H82" s="64">
        <f>+H80*G82</f>
        <v>0</v>
      </c>
    </row>
    <row r="83" spans="4:8" ht="18.75">
      <c r="D83" s="63"/>
      <c r="E83" s="63"/>
      <c r="F83" s="67" t="s">
        <v>4</v>
      </c>
      <c r="G83" s="68"/>
      <c r="H83" s="69">
        <f>+H77+H78+H81+H82</f>
        <v>0</v>
      </c>
    </row>
    <row r="84" ht="15">
      <c r="E84" s="72"/>
    </row>
  </sheetData>
  <sheetProtection/>
  <conditionalFormatting sqref="E33 E55 E38 E44:E53 E58:E67">
    <cfRule type="expression" priority="21" dxfId="17" stopIfTrue="1">
      <formula>E33=0</formula>
    </cfRule>
  </conditionalFormatting>
  <conditionalFormatting sqref="E34">
    <cfRule type="expression" priority="19" dxfId="17" stopIfTrue="1">
      <formula>E34=0</formula>
    </cfRule>
  </conditionalFormatting>
  <conditionalFormatting sqref="E31:E32">
    <cfRule type="expression" priority="18" dxfId="17" stopIfTrue="1">
      <formula>E31=0</formula>
    </cfRule>
  </conditionalFormatting>
  <conditionalFormatting sqref="E41:E43">
    <cfRule type="expression" priority="17" dxfId="17" stopIfTrue="1">
      <formula>E41=0</formula>
    </cfRule>
  </conditionalFormatting>
  <conditionalFormatting sqref="E35">
    <cfRule type="expression" priority="16" dxfId="17" stopIfTrue="1">
      <formula>E35=0</formula>
    </cfRule>
  </conditionalFormatting>
  <conditionalFormatting sqref="E36">
    <cfRule type="expression" priority="15" dxfId="17" stopIfTrue="1">
      <formula>E36=0</formula>
    </cfRule>
  </conditionalFormatting>
  <conditionalFormatting sqref="E37">
    <cfRule type="expression" priority="14" dxfId="17" stopIfTrue="1">
      <formula>E37=0</formula>
    </cfRule>
  </conditionalFormatting>
  <conditionalFormatting sqref="E40">
    <cfRule type="expression" priority="12" dxfId="17" stopIfTrue="1">
      <formula>E40=0</formula>
    </cfRule>
  </conditionalFormatting>
  <conditionalFormatting sqref="E39">
    <cfRule type="expression" priority="10" dxfId="17" stopIfTrue="1">
      <formula>E39=0</formula>
    </cfRule>
  </conditionalFormatting>
  <conditionalFormatting sqref="E54">
    <cfRule type="expression" priority="9" dxfId="17" stopIfTrue="1">
      <formula>E54=0</formula>
    </cfRule>
  </conditionalFormatting>
  <conditionalFormatting sqref="E57">
    <cfRule type="expression" priority="7" dxfId="17" stopIfTrue="1">
      <formula>E57=0</formula>
    </cfRule>
  </conditionalFormatting>
  <conditionalFormatting sqref="E56">
    <cfRule type="expression" priority="6" dxfId="17" stopIfTrue="1">
      <formula>E56=0</formula>
    </cfRule>
  </conditionalFormatting>
  <conditionalFormatting sqref="E69:E71">
    <cfRule type="expression" priority="5" dxfId="17" stopIfTrue="1">
      <formula>E69=0</formula>
    </cfRule>
  </conditionalFormatting>
  <conditionalFormatting sqref="D71">
    <cfRule type="expression" priority="3" dxfId="17" stopIfTrue="1">
      <formula>D71=0</formula>
    </cfRule>
  </conditionalFormatting>
  <conditionalFormatting sqref="E68">
    <cfRule type="expression" priority="2" dxfId="17" stopIfTrue="1">
      <formula>E68=0</formula>
    </cfRule>
  </conditionalFormatting>
  <conditionalFormatting sqref="D68">
    <cfRule type="expression" priority="1" dxfId="17" stopIfTrue="1">
      <formula>D68=0</formula>
    </cfRule>
  </conditionalFormatting>
  <printOptions/>
  <pageMargins left="0.7086614173228347" right="0.7086614173228347" top="0.7480314960629921" bottom="0.6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0"/>
  <sheetViews>
    <sheetView zoomScaleSheetLayoutView="85" zoomScalePageLayoutView="0" workbookViewId="0" topLeftCell="A15">
      <selection activeCell="C69" sqref="C69"/>
    </sheetView>
  </sheetViews>
  <sheetFormatPr defaultColWidth="11.421875" defaultRowHeight="15"/>
  <cols>
    <col min="1" max="1" width="7.57421875" style="72" customWidth="1"/>
    <col min="2" max="2" width="17.421875" style="72" customWidth="1"/>
    <col min="3" max="3" width="50.28125" style="72" customWidth="1"/>
    <col min="4" max="4" width="8.421875" style="72" customWidth="1"/>
    <col min="5" max="5" width="11.421875" style="72" customWidth="1"/>
    <col min="6" max="6" width="18.28125" style="72" customWidth="1"/>
    <col min="7" max="7" width="19.140625" style="72" customWidth="1"/>
    <col min="8" max="8" width="14.00390625" style="72" customWidth="1"/>
    <col min="9" max="9" width="11.28125" style="72" customWidth="1"/>
    <col min="10" max="10" width="17.28125" style="72" customWidth="1"/>
    <col min="11" max="13" width="9.28125" style="72" customWidth="1"/>
    <col min="14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E21" s="82"/>
      <c r="F21" s="83"/>
      <c r="G21" s="84"/>
    </row>
    <row r="22" spans="2:8" ht="18.75">
      <c r="B22" s="51" t="s">
        <v>265</v>
      </c>
      <c r="C22" s="78"/>
      <c r="D22" s="23"/>
      <c r="E22" s="70"/>
      <c r="F22" s="71"/>
      <c r="G22" s="71"/>
      <c r="H22" s="127"/>
    </row>
    <row r="23" spans="2:8" ht="18.75">
      <c r="B23" s="51"/>
      <c r="C23" s="78"/>
      <c r="D23" s="23"/>
      <c r="E23" s="70"/>
      <c r="F23" s="71"/>
      <c r="G23" s="71"/>
      <c r="H23" s="127"/>
    </row>
    <row r="24" spans="2:8" s="104" customFormat="1" ht="26.25">
      <c r="B24" s="52" t="s">
        <v>415</v>
      </c>
      <c r="C24" s="78"/>
      <c r="D24" s="23"/>
      <c r="E24" s="70"/>
      <c r="F24" s="71"/>
      <c r="G24" s="71"/>
      <c r="H24" s="127"/>
    </row>
    <row r="25" spans="3:7" ht="15">
      <c r="C25" s="105"/>
      <c r="D25" s="105"/>
      <c r="E25" s="105"/>
      <c r="F25" s="105"/>
      <c r="G25" s="105"/>
    </row>
    <row r="26" spans="2:13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  <c r="M26" s="128"/>
    </row>
    <row r="27" spans="2:7" ht="15">
      <c r="B27" s="88"/>
      <c r="C27" s="88"/>
      <c r="D27" s="88"/>
      <c r="E27" s="88"/>
      <c r="F27" s="88"/>
      <c r="G27" s="88"/>
    </row>
    <row r="28" spans="2:10" ht="15.75" customHeight="1">
      <c r="B28" s="184" t="s">
        <v>269</v>
      </c>
      <c r="C28" s="219" t="s">
        <v>50</v>
      </c>
      <c r="D28" s="92"/>
      <c r="E28" s="92"/>
      <c r="F28" s="92"/>
      <c r="G28" s="130"/>
      <c r="H28" s="102"/>
      <c r="I28" s="102"/>
      <c r="J28" s="102"/>
    </row>
    <row r="29" spans="2:7" ht="6" customHeight="1">
      <c r="B29" s="177"/>
      <c r="C29" s="230"/>
      <c r="D29" s="230"/>
      <c r="E29" s="230"/>
      <c r="F29" s="131"/>
      <c r="G29" s="132"/>
    </row>
    <row r="30" spans="2:10" ht="15.75" customHeight="1">
      <c r="B30" s="192" t="s">
        <v>102</v>
      </c>
      <c r="C30" s="235" t="s">
        <v>64</v>
      </c>
      <c r="D30" s="196"/>
      <c r="E30" s="198"/>
      <c r="F30" s="196"/>
      <c r="G30" s="198">
        <f>+SUM(G31:G34)</f>
        <v>0</v>
      </c>
      <c r="H30" s="99"/>
      <c r="I30" s="99"/>
      <c r="J30" s="198">
        <f>+SUM(J31:J34)</f>
        <v>0</v>
      </c>
    </row>
    <row r="31" spans="2:10" ht="15.75" customHeight="1">
      <c r="B31" s="200" t="s">
        <v>103</v>
      </c>
      <c r="C31" s="265" t="s">
        <v>65</v>
      </c>
      <c r="D31" s="205" t="s">
        <v>2</v>
      </c>
      <c r="E31" s="221">
        <v>84.00000000000001</v>
      </c>
      <c r="F31" s="160">
        <v>0</v>
      </c>
      <c r="G31" s="160">
        <f>+F31*E31</f>
        <v>0</v>
      </c>
      <c r="H31" s="99"/>
      <c r="I31" s="160">
        <v>0</v>
      </c>
      <c r="J31" s="160">
        <f>+I31*E31</f>
        <v>0</v>
      </c>
    </row>
    <row r="32" spans="2:10" ht="15.75" customHeight="1">
      <c r="B32" s="200" t="s">
        <v>104</v>
      </c>
      <c r="C32" s="265" t="s">
        <v>66</v>
      </c>
      <c r="D32" s="205" t="s">
        <v>2</v>
      </c>
      <c r="E32" s="221">
        <v>805</v>
      </c>
      <c r="F32" s="160">
        <v>0</v>
      </c>
      <c r="G32" s="160">
        <f>+F32*E32</f>
        <v>0</v>
      </c>
      <c r="H32" s="99"/>
      <c r="I32" s="160">
        <v>0</v>
      </c>
      <c r="J32" s="160">
        <f>+I32*E32</f>
        <v>0</v>
      </c>
    </row>
    <row r="33" spans="2:10" ht="15.75" customHeight="1">
      <c r="B33" s="200" t="s">
        <v>270</v>
      </c>
      <c r="C33" s="265" t="s">
        <v>67</v>
      </c>
      <c r="D33" s="205" t="s">
        <v>2</v>
      </c>
      <c r="E33" s="221">
        <v>367</v>
      </c>
      <c r="F33" s="160">
        <v>0</v>
      </c>
      <c r="G33" s="160">
        <f>+F33*E33</f>
        <v>0</v>
      </c>
      <c r="H33" s="99"/>
      <c r="I33" s="160">
        <v>0</v>
      </c>
      <c r="J33" s="160">
        <f>+I33*E33</f>
        <v>0</v>
      </c>
    </row>
    <row r="34" spans="2:10" ht="15.75" customHeight="1">
      <c r="B34" s="200" t="s">
        <v>271</v>
      </c>
      <c r="C34" s="265" t="s">
        <v>68</v>
      </c>
      <c r="D34" s="205" t="s">
        <v>2</v>
      </c>
      <c r="E34" s="221">
        <v>466</v>
      </c>
      <c r="F34" s="160">
        <v>0</v>
      </c>
      <c r="G34" s="160">
        <f>+F34*E34</f>
        <v>0</v>
      </c>
      <c r="H34" s="99"/>
      <c r="I34" s="160">
        <v>0</v>
      </c>
      <c r="J34" s="160">
        <f>+I34*E34</f>
        <v>0</v>
      </c>
    </row>
    <row r="35" spans="2:10" ht="8.25" customHeight="1">
      <c r="B35" s="200"/>
      <c r="C35" s="265"/>
      <c r="D35" s="205"/>
      <c r="E35" s="221"/>
      <c r="F35" s="160"/>
      <c r="G35" s="160"/>
      <c r="H35" s="99"/>
      <c r="I35" s="99"/>
      <c r="J35" s="99"/>
    </row>
    <row r="36" spans="2:10" ht="15.75" customHeight="1">
      <c r="B36" s="192" t="s">
        <v>105</v>
      </c>
      <c r="C36" s="235" t="s">
        <v>69</v>
      </c>
      <c r="D36" s="196"/>
      <c r="E36" s="197"/>
      <c r="F36" s="196"/>
      <c r="G36" s="198">
        <f>+SUM(G37:G40)</f>
        <v>0</v>
      </c>
      <c r="H36" s="99"/>
      <c r="I36" s="99"/>
      <c r="J36" s="198">
        <f>+SUM(J37:J40)</f>
        <v>0</v>
      </c>
    </row>
    <row r="37" spans="2:10" ht="15.75" customHeight="1">
      <c r="B37" s="200" t="s">
        <v>106</v>
      </c>
      <c r="C37" s="265" t="s">
        <v>65</v>
      </c>
      <c r="D37" s="205" t="s">
        <v>2</v>
      </c>
      <c r="E37" s="221">
        <v>156</v>
      </c>
      <c r="F37" s="202">
        <v>0</v>
      </c>
      <c r="G37" s="160">
        <f>+F37*E37</f>
        <v>0</v>
      </c>
      <c r="H37" s="99"/>
      <c r="I37" s="160">
        <v>0</v>
      </c>
      <c r="J37" s="160">
        <f>+I37*E37</f>
        <v>0</v>
      </c>
    </row>
    <row r="38" spans="2:10" ht="15.75" customHeight="1">
      <c r="B38" s="200" t="s">
        <v>107</v>
      </c>
      <c r="C38" s="265" t="s">
        <v>66</v>
      </c>
      <c r="D38" s="205" t="s">
        <v>2</v>
      </c>
      <c r="E38" s="221">
        <v>261</v>
      </c>
      <c r="F38" s="202">
        <v>0</v>
      </c>
      <c r="G38" s="160">
        <f>+F38*E38</f>
        <v>0</v>
      </c>
      <c r="H38" s="99"/>
      <c r="I38" s="160">
        <v>0</v>
      </c>
      <c r="J38" s="160">
        <f>+I38*E38</f>
        <v>0</v>
      </c>
    </row>
    <row r="39" spans="2:10" ht="15.75" customHeight="1">
      <c r="B39" s="200" t="s">
        <v>108</v>
      </c>
      <c r="C39" s="265" t="s">
        <v>67</v>
      </c>
      <c r="D39" s="205" t="s">
        <v>2</v>
      </c>
      <c r="E39" s="221">
        <v>1018</v>
      </c>
      <c r="F39" s="202">
        <v>0</v>
      </c>
      <c r="G39" s="160">
        <f>+F39*E39</f>
        <v>0</v>
      </c>
      <c r="H39" s="99"/>
      <c r="I39" s="160">
        <v>0</v>
      </c>
      <c r="J39" s="160">
        <f>+I39*E39</f>
        <v>0</v>
      </c>
    </row>
    <row r="40" spans="2:10" ht="15.75" customHeight="1">
      <c r="B40" s="200" t="s">
        <v>109</v>
      </c>
      <c r="C40" s="265" t="s">
        <v>68</v>
      </c>
      <c r="D40" s="205" t="s">
        <v>2</v>
      </c>
      <c r="E40" s="221">
        <v>498</v>
      </c>
      <c r="F40" s="202">
        <v>0</v>
      </c>
      <c r="G40" s="160">
        <f>+F40*E40</f>
        <v>0</v>
      </c>
      <c r="H40" s="99"/>
      <c r="I40" s="160">
        <v>0</v>
      </c>
      <c r="J40" s="160">
        <f>+I40*E40</f>
        <v>0</v>
      </c>
    </row>
    <row r="41" spans="2:10" ht="6.75" customHeight="1">
      <c r="B41" s="200"/>
      <c r="C41" s="265"/>
      <c r="D41" s="205"/>
      <c r="E41" s="221"/>
      <c r="F41" s="202"/>
      <c r="G41" s="160"/>
      <c r="H41" s="99"/>
      <c r="I41" s="99"/>
      <c r="J41" s="99"/>
    </row>
    <row r="42" spans="2:10" ht="15.75" customHeight="1">
      <c r="B42" s="192" t="s">
        <v>82</v>
      </c>
      <c r="C42" s="235" t="s">
        <v>174</v>
      </c>
      <c r="D42" s="196"/>
      <c r="E42" s="197"/>
      <c r="F42" s="202"/>
      <c r="G42" s="198">
        <f>+SUM(G43:G64)</f>
        <v>0</v>
      </c>
      <c r="H42" s="99"/>
      <c r="I42" s="99"/>
      <c r="J42" s="198">
        <f>+SUM(J43:J64)</f>
        <v>0</v>
      </c>
    </row>
    <row r="43" spans="2:10" ht="15.75" customHeight="1">
      <c r="B43" s="200" t="s">
        <v>110</v>
      </c>
      <c r="C43" s="265" t="s">
        <v>153</v>
      </c>
      <c r="D43" s="205" t="s">
        <v>0</v>
      </c>
      <c r="E43" s="221">
        <v>3</v>
      </c>
      <c r="F43" s="202">
        <v>0</v>
      </c>
      <c r="G43" s="160">
        <f aca="true" t="shared" si="0" ref="G43:G64">+F43*E43</f>
        <v>0</v>
      </c>
      <c r="H43" s="99"/>
      <c r="I43" s="160">
        <v>0</v>
      </c>
      <c r="J43" s="160">
        <f aca="true" t="shared" si="1" ref="J43:J52">+I43*E43</f>
        <v>0</v>
      </c>
    </row>
    <row r="44" spans="2:10" ht="15.75" customHeight="1">
      <c r="B44" s="200" t="s">
        <v>111</v>
      </c>
      <c r="C44" s="265" t="s">
        <v>154</v>
      </c>
      <c r="D44" s="205" t="s">
        <v>0</v>
      </c>
      <c r="E44" s="221">
        <v>4</v>
      </c>
      <c r="F44" s="202">
        <v>0</v>
      </c>
      <c r="G44" s="160">
        <f t="shared" si="0"/>
        <v>0</v>
      </c>
      <c r="H44" s="99"/>
      <c r="I44" s="160">
        <v>0</v>
      </c>
      <c r="J44" s="160">
        <f t="shared" si="1"/>
        <v>0</v>
      </c>
    </row>
    <row r="45" spans="2:10" ht="15.75" customHeight="1">
      <c r="B45" s="200" t="s">
        <v>270</v>
      </c>
      <c r="C45" s="265" t="s">
        <v>155</v>
      </c>
      <c r="D45" s="205" t="s">
        <v>0</v>
      </c>
      <c r="E45" s="221">
        <v>1</v>
      </c>
      <c r="F45" s="202">
        <v>0</v>
      </c>
      <c r="G45" s="160">
        <f t="shared" si="0"/>
        <v>0</v>
      </c>
      <c r="H45" s="99"/>
      <c r="I45" s="160">
        <v>0</v>
      </c>
      <c r="J45" s="160">
        <f t="shared" si="1"/>
        <v>0</v>
      </c>
    </row>
    <row r="46" spans="2:10" ht="15.75" customHeight="1">
      <c r="B46" s="200" t="s">
        <v>271</v>
      </c>
      <c r="C46" s="265" t="s">
        <v>156</v>
      </c>
      <c r="D46" s="205" t="s">
        <v>0</v>
      </c>
      <c r="E46" s="221">
        <v>3</v>
      </c>
      <c r="F46" s="202">
        <v>0</v>
      </c>
      <c r="G46" s="160">
        <f t="shared" si="0"/>
        <v>0</v>
      </c>
      <c r="H46" s="99"/>
      <c r="I46" s="160">
        <v>0</v>
      </c>
      <c r="J46" s="160">
        <f t="shared" si="1"/>
        <v>0</v>
      </c>
    </row>
    <row r="47" spans="2:10" ht="15.75" customHeight="1">
      <c r="B47" s="200" t="s">
        <v>272</v>
      </c>
      <c r="C47" s="265" t="s">
        <v>157</v>
      </c>
      <c r="D47" s="205" t="s">
        <v>0</v>
      </c>
      <c r="E47" s="221">
        <v>5</v>
      </c>
      <c r="F47" s="202">
        <v>0</v>
      </c>
      <c r="G47" s="160">
        <f t="shared" si="0"/>
        <v>0</v>
      </c>
      <c r="H47" s="99"/>
      <c r="I47" s="160">
        <v>0</v>
      </c>
      <c r="J47" s="160">
        <f t="shared" si="1"/>
        <v>0</v>
      </c>
    </row>
    <row r="48" spans="2:10" ht="15.75" customHeight="1">
      <c r="B48" s="200" t="s">
        <v>273</v>
      </c>
      <c r="C48" s="265" t="s">
        <v>158</v>
      </c>
      <c r="D48" s="205" t="s">
        <v>0</v>
      </c>
      <c r="E48" s="221">
        <v>11</v>
      </c>
      <c r="F48" s="202">
        <v>0</v>
      </c>
      <c r="G48" s="160">
        <f t="shared" si="0"/>
        <v>0</v>
      </c>
      <c r="H48" s="99"/>
      <c r="I48" s="160">
        <v>0</v>
      </c>
      <c r="J48" s="160">
        <f t="shared" si="1"/>
        <v>0</v>
      </c>
    </row>
    <row r="49" spans="2:10" ht="15.75" customHeight="1">
      <c r="B49" s="200" t="s">
        <v>274</v>
      </c>
      <c r="C49" s="265" t="s">
        <v>159</v>
      </c>
      <c r="D49" s="205" t="s">
        <v>0</v>
      </c>
      <c r="E49" s="221">
        <v>13</v>
      </c>
      <c r="F49" s="202">
        <v>0</v>
      </c>
      <c r="G49" s="160">
        <f t="shared" si="0"/>
        <v>0</v>
      </c>
      <c r="H49" s="99"/>
      <c r="I49" s="160">
        <v>0</v>
      </c>
      <c r="J49" s="160">
        <f t="shared" si="1"/>
        <v>0</v>
      </c>
    </row>
    <row r="50" spans="2:10" ht="15.75" customHeight="1">
      <c r="B50" s="200" t="s">
        <v>275</v>
      </c>
      <c r="C50" s="265" t="s">
        <v>160</v>
      </c>
      <c r="D50" s="205" t="s">
        <v>0</v>
      </c>
      <c r="E50" s="221">
        <v>2</v>
      </c>
      <c r="F50" s="202">
        <v>0</v>
      </c>
      <c r="G50" s="160">
        <f t="shared" si="0"/>
        <v>0</v>
      </c>
      <c r="H50" s="99"/>
      <c r="I50" s="160">
        <v>0</v>
      </c>
      <c r="J50" s="160">
        <f t="shared" si="1"/>
        <v>0</v>
      </c>
    </row>
    <row r="51" spans="2:10" ht="15.75" customHeight="1">
      <c r="B51" s="200" t="s">
        <v>276</v>
      </c>
      <c r="C51" s="265" t="s">
        <v>161</v>
      </c>
      <c r="D51" s="205" t="s">
        <v>0</v>
      </c>
      <c r="E51" s="221">
        <v>2</v>
      </c>
      <c r="F51" s="202">
        <v>0</v>
      </c>
      <c r="G51" s="160">
        <f t="shared" si="0"/>
        <v>0</v>
      </c>
      <c r="H51" s="99"/>
      <c r="I51" s="160">
        <v>0</v>
      </c>
      <c r="J51" s="160">
        <f t="shared" si="1"/>
        <v>0</v>
      </c>
    </row>
    <row r="52" spans="2:10" ht="15.75" customHeight="1">
      <c r="B52" s="200" t="s">
        <v>277</v>
      </c>
      <c r="C52" s="265" t="s">
        <v>162</v>
      </c>
      <c r="D52" s="205" t="s">
        <v>0</v>
      </c>
      <c r="E52" s="221">
        <v>1</v>
      </c>
      <c r="F52" s="202">
        <v>0</v>
      </c>
      <c r="G52" s="160">
        <f t="shared" si="0"/>
        <v>0</v>
      </c>
      <c r="H52" s="99"/>
      <c r="I52" s="160">
        <v>0</v>
      </c>
      <c r="J52" s="160">
        <f t="shared" si="1"/>
        <v>0</v>
      </c>
    </row>
    <row r="53" spans="2:10" ht="15.75" customHeight="1">
      <c r="B53" s="200" t="s">
        <v>278</v>
      </c>
      <c r="C53" s="265" t="s">
        <v>163</v>
      </c>
      <c r="D53" s="205" t="s">
        <v>0</v>
      </c>
      <c r="E53" s="221">
        <v>3</v>
      </c>
      <c r="F53" s="202">
        <v>0</v>
      </c>
      <c r="G53" s="160">
        <f t="shared" si="0"/>
        <v>0</v>
      </c>
      <c r="H53" s="99"/>
      <c r="I53" s="160">
        <v>0</v>
      </c>
      <c r="J53" s="160">
        <f aca="true" t="shared" si="2" ref="J53:J60">+I53*E53</f>
        <v>0</v>
      </c>
    </row>
    <row r="54" spans="2:10" ht="15.75" customHeight="1">
      <c r="B54" s="200" t="s">
        <v>279</v>
      </c>
      <c r="C54" s="265" t="s">
        <v>164</v>
      </c>
      <c r="D54" s="205" t="s">
        <v>0</v>
      </c>
      <c r="E54" s="221">
        <v>9</v>
      </c>
      <c r="F54" s="202">
        <v>0</v>
      </c>
      <c r="G54" s="160">
        <f t="shared" si="0"/>
        <v>0</v>
      </c>
      <c r="H54" s="99"/>
      <c r="I54" s="160">
        <v>0</v>
      </c>
      <c r="J54" s="160">
        <f t="shared" si="2"/>
        <v>0</v>
      </c>
    </row>
    <row r="55" spans="2:10" ht="15.75" customHeight="1">
      <c r="B55" s="200" t="s">
        <v>280</v>
      </c>
      <c r="C55" s="265" t="s">
        <v>165</v>
      </c>
      <c r="D55" s="205" t="s">
        <v>0</v>
      </c>
      <c r="E55" s="221">
        <v>6</v>
      </c>
      <c r="F55" s="202">
        <v>0</v>
      </c>
      <c r="G55" s="160">
        <f t="shared" si="0"/>
        <v>0</v>
      </c>
      <c r="H55" s="99"/>
      <c r="I55" s="160">
        <v>0</v>
      </c>
      <c r="J55" s="160">
        <f t="shared" si="2"/>
        <v>0</v>
      </c>
    </row>
    <row r="56" spans="2:10" ht="15.75" customHeight="1">
      <c r="B56" s="200" t="s">
        <v>281</v>
      </c>
      <c r="C56" s="265" t="s">
        <v>166</v>
      </c>
      <c r="D56" s="205" t="s">
        <v>0</v>
      </c>
      <c r="E56" s="221">
        <v>2</v>
      </c>
      <c r="F56" s="202">
        <v>0</v>
      </c>
      <c r="G56" s="160">
        <f t="shared" si="0"/>
        <v>0</v>
      </c>
      <c r="H56" s="99"/>
      <c r="I56" s="160">
        <v>0</v>
      </c>
      <c r="J56" s="160">
        <f t="shared" si="2"/>
        <v>0</v>
      </c>
    </row>
    <row r="57" spans="2:10" ht="15.75" customHeight="1">
      <c r="B57" s="200" t="s">
        <v>282</v>
      </c>
      <c r="C57" s="265" t="s">
        <v>167</v>
      </c>
      <c r="D57" s="205" t="s">
        <v>0</v>
      </c>
      <c r="E57" s="221">
        <v>10</v>
      </c>
      <c r="F57" s="270">
        <v>0</v>
      </c>
      <c r="G57" s="160">
        <f t="shared" si="0"/>
        <v>0</v>
      </c>
      <c r="H57" s="99"/>
      <c r="I57" s="160">
        <v>0</v>
      </c>
      <c r="J57" s="160">
        <f t="shared" si="2"/>
        <v>0</v>
      </c>
    </row>
    <row r="58" spans="2:10" ht="15.75" customHeight="1">
      <c r="B58" s="200" t="s">
        <v>283</v>
      </c>
      <c r="C58" s="265" t="s">
        <v>168</v>
      </c>
      <c r="D58" s="205" t="s">
        <v>0</v>
      </c>
      <c r="E58" s="221">
        <v>5</v>
      </c>
      <c r="F58" s="270">
        <v>0</v>
      </c>
      <c r="G58" s="160">
        <f t="shared" si="0"/>
        <v>0</v>
      </c>
      <c r="H58" s="99"/>
      <c r="I58" s="160">
        <v>0</v>
      </c>
      <c r="J58" s="160">
        <f t="shared" si="2"/>
        <v>0</v>
      </c>
    </row>
    <row r="59" spans="2:10" ht="15.75" customHeight="1">
      <c r="B59" s="200" t="s">
        <v>284</v>
      </c>
      <c r="C59" s="265" t="s">
        <v>169</v>
      </c>
      <c r="D59" s="205" t="s">
        <v>0</v>
      </c>
      <c r="E59" s="221">
        <v>9</v>
      </c>
      <c r="F59" s="270">
        <v>0</v>
      </c>
      <c r="G59" s="160">
        <f t="shared" si="0"/>
        <v>0</v>
      </c>
      <c r="H59" s="99"/>
      <c r="I59" s="160">
        <v>0</v>
      </c>
      <c r="J59" s="160">
        <f t="shared" si="2"/>
        <v>0</v>
      </c>
    </row>
    <row r="60" spans="2:10" ht="15.75" customHeight="1">
      <c r="B60" s="200" t="s">
        <v>285</v>
      </c>
      <c r="C60" s="265" t="s">
        <v>170</v>
      </c>
      <c r="D60" s="205" t="s">
        <v>0</v>
      </c>
      <c r="E60" s="221">
        <v>10</v>
      </c>
      <c r="F60" s="270">
        <v>0</v>
      </c>
      <c r="G60" s="160">
        <f t="shared" si="0"/>
        <v>0</v>
      </c>
      <c r="H60" s="99"/>
      <c r="I60" s="160">
        <v>0</v>
      </c>
      <c r="J60" s="160">
        <f t="shared" si="2"/>
        <v>0</v>
      </c>
    </row>
    <row r="61" spans="2:10" ht="15.75" customHeight="1">
      <c r="B61" s="200" t="s">
        <v>286</v>
      </c>
      <c r="C61" s="265" t="s">
        <v>171</v>
      </c>
      <c r="D61" s="205" t="s">
        <v>0</v>
      </c>
      <c r="E61" s="221">
        <v>2</v>
      </c>
      <c r="F61" s="270">
        <v>0</v>
      </c>
      <c r="G61" s="160">
        <f t="shared" si="0"/>
        <v>0</v>
      </c>
      <c r="H61" s="99"/>
      <c r="I61" s="160">
        <v>0</v>
      </c>
      <c r="J61" s="160">
        <f>+I61*E61</f>
        <v>0</v>
      </c>
    </row>
    <row r="62" spans="2:10" ht="15.75" customHeight="1">
      <c r="B62" s="200" t="s">
        <v>287</v>
      </c>
      <c r="C62" s="265" t="s">
        <v>172</v>
      </c>
      <c r="D62" s="205" t="s">
        <v>0</v>
      </c>
      <c r="E62" s="221">
        <v>3</v>
      </c>
      <c r="F62" s="270">
        <v>0</v>
      </c>
      <c r="G62" s="160">
        <f t="shared" si="0"/>
        <v>0</v>
      </c>
      <c r="H62" s="99"/>
      <c r="I62" s="160">
        <v>0</v>
      </c>
      <c r="J62" s="160">
        <f>+I62*E62</f>
        <v>0</v>
      </c>
    </row>
    <row r="63" spans="2:10" ht="15.75" customHeight="1">
      <c r="B63" s="200" t="s">
        <v>288</v>
      </c>
      <c r="C63" s="265" t="s">
        <v>173</v>
      </c>
      <c r="D63" s="205" t="s">
        <v>0</v>
      </c>
      <c r="E63" s="221">
        <v>20</v>
      </c>
      <c r="F63" s="270">
        <v>0</v>
      </c>
      <c r="G63" s="160">
        <f t="shared" si="0"/>
        <v>0</v>
      </c>
      <c r="H63" s="99"/>
      <c r="I63" s="160">
        <v>0</v>
      </c>
      <c r="J63" s="160">
        <f>+I63*E63</f>
        <v>0</v>
      </c>
    </row>
    <row r="64" spans="2:10" ht="15.75" customHeight="1">
      <c r="B64" s="200" t="s">
        <v>289</v>
      </c>
      <c r="C64" s="265" t="s">
        <v>71</v>
      </c>
      <c r="D64" s="193" t="s">
        <v>0</v>
      </c>
      <c r="E64" s="221">
        <v>42</v>
      </c>
      <c r="F64" s="270">
        <v>0</v>
      </c>
      <c r="G64" s="160">
        <f t="shared" si="0"/>
        <v>0</v>
      </c>
      <c r="H64" s="99"/>
      <c r="I64" s="160">
        <v>0</v>
      </c>
      <c r="J64" s="160">
        <f>+I64*E64</f>
        <v>0</v>
      </c>
    </row>
    <row r="65" spans="2:10" ht="7.5" customHeight="1">
      <c r="B65" s="97"/>
      <c r="C65" s="271"/>
      <c r="D65" s="97"/>
      <c r="E65" s="221"/>
      <c r="F65" s="270"/>
      <c r="G65" s="160"/>
      <c r="H65" s="99"/>
      <c r="I65" s="99"/>
      <c r="J65" s="99"/>
    </row>
    <row r="66" spans="2:10" ht="15.75" customHeight="1">
      <c r="B66" s="143" t="s">
        <v>112</v>
      </c>
      <c r="C66" s="272" t="s">
        <v>74</v>
      </c>
      <c r="D66" s="97"/>
      <c r="E66" s="221"/>
      <c r="F66" s="86"/>
      <c r="G66" s="198">
        <f>+SUM(G67:G68)</f>
        <v>0</v>
      </c>
      <c r="H66" s="99"/>
      <c r="I66" s="99"/>
      <c r="J66" s="198">
        <f>+SUM(J67:J68)</f>
        <v>0</v>
      </c>
    </row>
    <row r="67" spans="2:10" ht="15.75" customHeight="1">
      <c r="B67" s="97" t="s">
        <v>113</v>
      </c>
      <c r="C67" s="271" t="s">
        <v>240</v>
      </c>
      <c r="D67" s="100" t="s">
        <v>7</v>
      </c>
      <c r="E67" s="273">
        <v>1</v>
      </c>
      <c r="F67" s="160">
        <v>0</v>
      </c>
      <c r="G67" s="160">
        <f>+F67*E67</f>
        <v>0</v>
      </c>
      <c r="H67" s="99"/>
      <c r="I67" s="160">
        <v>0</v>
      </c>
      <c r="J67" s="160">
        <f>+I67*E67</f>
        <v>0</v>
      </c>
    </row>
    <row r="68" spans="2:10" ht="15.75" customHeight="1">
      <c r="B68" s="97" t="s">
        <v>114</v>
      </c>
      <c r="C68" s="271" t="s">
        <v>241</v>
      </c>
      <c r="D68" s="100" t="s">
        <v>7</v>
      </c>
      <c r="E68" s="273">
        <v>1</v>
      </c>
      <c r="F68" s="160">
        <v>0</v>
      </c>
      <c r="G68" s="160">
        <f>+F68*E68</f>
        <v>0</v>
      </c>
      <c r="H68" s="99"/>
      <c r="I68" s="160">
        <v>0</v>
      </c>
      <c r="J68" s="160">
        <f>+I68*E68</f>
        <v>0</v>
      </c>
    </row>
    <row r="69" spans="2:6" ht="15">
      <c r="B69" s="61"/>
      <c r="C69" s="136"/>
      <c r="D69" s="137"/>
      <c r="E69" s="138"/>
      <c r="F69" s="139"/>
    </row>
    <row r="70" spans="2:10" ht="21">
      <c r="B70" s="61"/>
      <c r="C70" s="58" t="s">
        <v>363</v>
      </c>
      <c r="D70" s="97"/>
      <c r="E70" s="97"/>
      <c r="F70" s="97"/>
      <c r="G70" s="97"/>
      <c r="H70" s="101">
        <f>+SUM(G30:G68)/2</f>
        <v>0</v>
      </c>
      <c r="I70" s="102"/>
      <c r="J70" s="103">
        <f>+SUM(J30:J68)/2</f>
        <v>0</v>
      </c>
    </row>
    <row r="71" spans="2:6" ht="15">
      <c r="B71" s="61"/>
      <c r="C71" s="136"/>
      <c r="D71" s="137"/>
      <c r="E71" s="138"/>
      <c r="F71" s="139"/>
    </row>
    <row r="72" spans="4:8" ht="15.75">
      <c r="D72" s="63"/>
      <c r="E72" s="63"/>
      <c r="F72" s="63" t="s">
        <v>15</v>
      </c>
      <c r="G72" s="63"/>
      <c r="H72" s="64">
        <f>+H70</f>
        <v>0</v>
      </c>
    </row>
    <row r="73" spans="4:8" ht="15.75">
      <c r="D73" s="63"/>
      <c r="E73" s="63"/>
      <c r="F73" s="63" t="s">
        <v>398</v>
      </c>
      <c r="G73" s="65">
        <v>0.05</v>
      </c>
      <c r="H73" s="64">
        <f>+H72*G73</f>
        <v>0</v>
      </c>
    </row>
    <row r="74" spans="4:8" ht="15.75">
      <c r="D74" s="63"/>
      <c r="E74" s="63"/>
      <c r="F74" s="63" t="s">
        <v>5</v>
      </c>
      <c r="G74" s="63"/>
      <c r="H74" s="64">
        <f>+H72+H73</f>
        <v>0</v>
      </c>
    </row>
    <row r="75" spans="4:8" ht="15.75">
      <c r="D75" s="63"/>
      <c r="E75" s="63"/>
      <c r="F75" s="63" t="s">
        <v>348</v>
      </c>
      <c r="G75" s="65">
        <v>0.22</v>
      </c>
      <c r="H75" s="64">
        <f>+H74*G75</f>
        <v>0</v>
      </c>
    </row>
    <row r="76" spans="4:8" ht="15.75">
      <c r="D76" s="63"/>
      <c r="E76" s="63"/>
      <c r="F76" s="63" t="s">
        <v>396</v>
      </c>
      <c r="G76" s="63"/>
      <c r="H76" s="64">
        <f>+J70</f>
        <v>0</v>
      </c>
    </row>
    <row r="77" spans="4:8" ht="15.75">
      <c r="D77" s="63"/>
      <c r="E77" s="63"/>
      <c r="F77" s="63" t="s">
        <v>397</v>
      </c>
      <c r="G77" s="63"/>
      <c r="H77" s="64"/>
    </row>
    <row r="78" spans="4:8" ht="15.75">
      <c r="D78" s="63"/>
      <c r="E78" s="63"/>
      <c r="F78" s="63" t="s">
        <v>399</v>
      </c>
      <c r="G78" s="66">
        <v>0.708</v>
      </c>
      <c r="H78" s="64">
        <f>+H76*G78</f>
        <v>0</v>
      </c>
    </row>
    <row r="79" spans="4:8" ht="15.75">
      <c r="D79" s="63"/>
      <c r="E79" s="63"/>
      <c r="F79" s="63" t="s">
        <v>400</v>
      </c>
      <c r="G79" s="66">
        <v>0.708</v>
      </c>
      <c r="H79" s="64">
        <f>+H77*G79</f>
        <v>0</v>
      </c>
    </row>
    <row r="80" spans="4:8" ht="18.75">
      <c r="D80" s="63"/>
      <c r="E80" s="63"/>
      <c r="F80" s="67" t="s">
        <v>4</v>
      </c>
      <c r="G80" s="68"/>
      <c r="H80" s="69">
        <f>+H74+H75+H78+H79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0"/>
  <sheetViews>
    <sheetView zoomScaleSheetLayoutView="85" zoomScalePageLayoutView="0" workbookViewId="0" topLeftCell="A19">
      <selection activeCell="C69" sqref="C69"/>
    </sheetView>
  </sheetViews>
  <sheetFormatPr defaultColWidth="11.421875" defaultRowHeight="15"/>
  <cols>
    <col min="1" max="1" width="3.00390625" style="72" customWidth="1"/>
    <col min="2" max="2" width="15.57421875" style="72" customWidth="1"/>
    <col min="3" max="3" width="50.28125" style="72" customWidth="1"/>
    <col min="4" max="4" width="8.421875" style="72" customWidth="1"/>
    <col min="5" max="5" width="11.421875" style="72" customWidth="1"/>
    <col min="6" max="6" width="14.7109375" style="72" customWidth="1"/>
    <col min="7" max="7" width="15.421875" style="72" customWidth="1"/>
    <col min="8" max="8" width="15.8515625" style="72" customWidth="1"/>
    <col min="9" max="9" width="17.8515625" style="72" customWidth="1"/>
    <col min="10" max="11" width="15.8515625" style="72" customWidth="1"/>
    <col min="12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E21" s="82"/>
      <c r="F21" s="83"/>
      <c r="G21" s="84"/>
    </row>
    <row r="22" spans="2:7" ht="18.75">
      <c r="B22" s="51" t="s">
        <v>265</v>
      </c>
      <c r="C22" s="78"/>
      <c r="D22" s="23"/>
      <c r="E22" s="70"/>
      <c r="F22" s="71"/>
      <c r="G22" s="71"/>
    </row>
    <row r="23" spans="2:7" ht="18.75">
      <c r="B23" s="51"/>
      <c r="C23" s="78"/>
      <c r="D23" s="23"/>
      <c r="E23" s="70"/>
      <c r="F23" s="71"/>
      <c r="G23" s="71"/>
    </row>
    <row r="24" spans="2:7" ht="26.25">
      <c r="B24" s="52" t="s">
        <v>416</v>
      </c>
      <c r="C24" s="78"/>
      <c r="D24" s="23"/>
      <c r="E24" s="70"/>
      <c r="F24" s="71"/>
      <c r="G24" s="71"/>
    </row>
    <row r="25" spans="3:11" ht="15">
      <c r="C25" s="105"/>
      <c r="D25" s="105"/>
      <c r="E25" s="105"/>
      <c r="F25" s="105"/>
      <c r="G25" s="105"/>
      <c r="H25" s="85"/>
      <c r="I25" s="85"/>
      <c r="J25" s="85"/>
      <c r="K25" s="85"/>
    </row>
    <row r="26" spans="2:11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  <c r="K26" s="87"/>
    </row>
    <row r="27" spans="2:11" ht="15">
      <c r="B27" s="121"/>
      <c r="C27" s="121"/>
      <c r="D27" s="121"/>
      <c r="E27" s="121"/>
      <c r="F27" s="121"/>
      <c r="G27" s="121"/>
      <c r="H27" s="104"/>
      <c r="I27" s="104"/>
      <c r="J27" s="104"/>
      <c r="K27" s="104"/>
    </row>
    <row r="28" spans="2:11" ht="15" customHeight="1">
      <c r="B28" s="184" t="s">
        <v>290</v>
      </c>
      <c r="C28" s="219" t="s">
        <v>24</v>
      </c>
      <c r="D28" s="92"/>
      <c r="E28" s="92"/>
      <c r="F28" s="92"/>
      <c r="G28" s="102"/>
      <c r="H28" s="122"/>
      <c r="I28" s="122"/>
      <c r="J28" s="122"/>
      <c r="K28" s="85"/>
    </row>
    <row r="29" spans="2:11" ht="6.75" customHeight="1">
      <c r="B29" s="229"/>
      <c r="C29" s="3"/>
      <c r="D29" s="133"/>
      <c r="E29" s="133"/>
      <c r="F29" s="133"/>
      <c r="G29" s="95"/>
      <c r="H29" s="123"/>
      <c r="I29" s="123"/>
      <c r="J29" s="123"/>
      <c r="K29" s="124"/>
    </row>
    <row r="30" spans="2:11" ht="15" customHeight="1">
      <c r="B30" s="192" t="s">
        <v>129</v>
      </c>
      <c r="C30" s="235" t="s">
        <v>73</v>
      </c>
      <c r="D30" s="193"/>
      <c r="E30" s="240"/>
      <c r="F30" s="237"/>
      <c r="G30" s="157">
        <f>+SUM(G31:G34)</f>
        <v>0</v>
      </c>
      <c r="H30" s="264"/>
      <c r="I30" s="264"/>
      <c r="J30" s="157">
        <f>+SUM(J31:J34)</f>
        <v>0</v>
      </c>
      <c r="K30" s="124"/>
    </row>
    <row r="31" spans="2:11" ht="15" customHeight="1">
      <c r="B31" s="193" t="s">
        <v>291</v>
      </c>
      <c r="C31" s="265" t="s">
        <v>51</v>
      </c>
      <c r="D31" s="205" t="s">
        <v>2</v>
      </c>
      <c r="E31" s="197">
        <v>505.25</v>
      </c>
      <c r="F31" s="239">
        <v>0</v>
      </c>
      <c r="G31" s="233">
        <f>+E31*F31</f>
        <v>0</v>
      </c>
      <c r="H31" s="264"/>
      <c r="I31" s="160">
        <v>0</v>
      </c>
      <c r="J31" s="160">
        <f>+I31*E31</f>
        <v>0</v>
      </c>
      <c r="K31" s="124"/>
    </row>
    <row r="32" spans="2:11" ht="15" customHeight="1">
      <c r="B32" s="193" t="s">
        <v>130</v>
      </c>
      <c r="C32" s="265" t="s">
        <v>52</v>
      </c>
      <c r="D32" s="205" t="s">
        <v>2</v>
      </c>
      <c r="E32" s="197">
        <v>375</v>
      </c>
      <c r="F32" s="239">
        <v>0</v>
      </c>
      <c r="G32" s="233">
        <f>+E32*F32</f>
        <v>0</v>
      </c>
      <c r="H32" s="156"/>
      <c r="I32" s="160">
        <v>0</v>
      </c>
      <c r="J32" s="160">
        <f>+I32*E32</f>
        <v>0</v>
      </c>
      <c r="K32" s="125"/>
    </row>
    <row r="33" spans="2:11" ht="15" customHeight="1">
      <c r="B33" s="193" t="s">
        <v>131</v>
      </c>
      <c r="C33" s="265" t="s">
        <v>53</v>
      </c>
      <c r="D33" s="205" t="s">
        <v>2</v>
      </c>
      <c r="E33" s="197">
        <v>180</v>
      </c>
      <c r="F33" s="239">
        <v>0</v>
      </c>
      <c r="G33" s="233">
        <f>+E33*F33</f>
        <v>0</v>
      </c>
      <c r="H33" s="156"/>
      <c r="I33" s="160">
        <v>0</v>
      </c>
      <c r="J33" s="160">
        <f>+I33*E33</f>
        <v>0</v>
      </c>
      <c r="K33" s="125"/>
    </row>
    <row r="34" spans="2:11" ht="15" customHeight="1">
      <c r="B34" s="193" t="s">
        <v>292</v>
      </c>
      <c r="C34" s="265" t="s">
        <v>54</v>
      </c>
      <c r="D34" s="205" t="s">
        <v>2</v>
      </c>
      <c r="E34" s="197">
        <v>90</v>
      </c>
      <c r="F34" s="239">
        <v>0</v>
      </c>
      <c r="G34" s="233">
        <f>+E34*F34</f>
        <v>0</v>
      </c>
      <c r="H34" s="156"/>
      <c r="I34" s="160">
        <v>0</v>
      </c>
      <c r="J34" s="160">
        <f>+I34*E34</f>
        <v>0</v>
      </c>
      <c r="K34" s="125"/>
    </row>
    <row r="35" spans="2:11" ht="7.5" customHeight="1">
      <c r="B35" s="193"/>
      <c r="C35" s="265"/>
      <c r="D35" s="205"/>
      <c r="E35" s="221"/>
      <c r="F35" s="237"/>
      <c r="G35" s="261"/>
      <c r="H35" s="156"/>
      <c r="I35" s="156"/>
      <c r="J35" s="156"/>
      <c r="K35" s="125"/>
    </row>
    <row r="36" spans="2:11" ht="15" customHeight="1">
      <c r="B36" s="192" t="s">
        <v>83</v>
      </c>
      <c r="C36" s="235" t="s">
        <v>55</v>
      </c>
      <c r="D36" s="252"/>
      <c r="E36" s="266"/>
      <c r="F36" s="194"/>
      <c r="G36" s="157">
        <f>+SUM(G37:G40)</f>
        <v>0</v>
      </c>
      <c r="H36" s="264"/>
      <c r="I36" s="264"/>
      <c r="J36" s="157">
        <f>+SUM(J37:J40)</f>
        <v>0</v>
      </c>
      <c r="K36" s="124"/>
    </row>
    <row r="37" spans="2:11" ht="15" customHeight="1">
      <c r="B37" s="193" t="s">
        <v>132</v>
      </c>
      <c r="C37" s="265" t="s">
        <v>56</v>
      </c>
      <c r="D37" s="193" t="s">
        <v>0</v>
      </c>
      <c r="E37" s="197">
        <v>14</v>
      </c>
      <c r="F37" s="239">
        <v>0</v>
      </c>
      <c r="G37" s="233">
        <f>+E37*F37</f>
        <v>0</v>
      </c>
      <c r="H37" s="264"/>
      <c r="I37" s="160">
        <v>0</v>
      </c>
      <c r="J37" s="160">
        <f>+I37*E37</f>
        <v>0</v>
      </c>
      <c r="K37" s="124"/>
    </row>
    <row r="38" spans="2:11" ht="15" customHeight="1">
      <c r="B38" s="193" t="s">
        <v>293</v>
      </c>
      <c r="C38" s="265" t="s">
        <v>57</v>
      </c>
      <c r="D38" s="205" t="s">
        <v>0</v>
      </c>
      <c r="E38" s="197">
        <v>2</v>
      </c>
      <c r="F38" s="239">
        <v>0</v>
      </c>
      <c r="G38" s="233">
        <f>+E38*F38</f>
        <v>0</v>
      </c>
      <c r="H38" s="156"/>
      <c r="I38" s="160">
        <v>0</v>
      </c>
      <c r="J38" s="160">
        <f>+I38*E38</f>
        <v>0</v>
      </c>
      <c r="K38" s="125"/>
    </row>
    <row r="39" spans="2:11" ht="15" customHeight="1">
      <c r="B39" s="193" t="s">
        <v>294</v>
      </c>
      <c r="C39" s="265" t="s">
        <v>58</v>
      </c>
      <c r="D39" s="205" t="s">
        <v>0</v>
      </c>
      <c r="E39" s="197">
        <v>2</v>
      </c>
      <c r="F39" s="239">
        <v>0</v>
      </c>
      <c r="G39" s="233">
        <f>+E39*F39</f>
        <v>0</v>
      </c>
      <c r="H39" s="156"/>
      <c r="I39" s="160">
        <v>0</v>
      </c>
      <c r="J39" s="160">
        <f>+I39*E39</f>
        <v>0</v>
      </c>
      <c r="K39" s="125"/>
    </row>
    <row r="40" spans="2:11" ht="15" customHeight="1">
      <c r="B40" s="193" t="s">
        <v>295</v>
      </c>
      <c r="C40" s="265" t="s">
        <v>59</v>
      </c>
      <c r="D40" s="205" t="s">
        <v>0</v>
      </c>
      <c r="E40" s="197">
        <v>1</v>
      </c>
      <c r="F40" s="239">
        <v>0</v>
      </c>
      <c r="G40" s="233">
        <f>+E40*F40</f>
        <v>0</v>
      </c>
      <c r="H40" s="156"/>
      <c r="I40" s="160">
        <v>0</v>
      </c>
      <c r="J40" s="160">
        <f>+I40*E40</f>
        <v>0</v>
      </c>
      <c r="K40" s="125"/>
    </row>
    <row r="41" spans="2:11" ht="5.25" customHeight="1">
      <c r="B41" s="243"/>
      <c r="C41" s="265"/>
      <c r="D41" s="205"/>
      <c r="E41" s="221"/>
      <c r="F41" s="237"/>
      <c r="G41" s="261"/>
      <c r="H41" s="156"/>
      <c r="I41" s="156"/>
      <c r="J41" s="156"/>
      <c r="K41" s="125"/>
    </row>
    <row r="42" spans="2:11" ht="15" customHeight="1">
      <c r="B42" s="192" t="s">
        <v>133</v>
      </c>
      <c r="C42" s="235" t="s">
        <v>72</v>
      </c>
      <c r="D42" s="205"/>
      <c r="E42" s="221"/>
      <c r="F42" s="237"/>
      <c r="G42" s="157">
        <f>+SUM(G43:G43)</f>
        <v>0</v>
      </c>
      <c r="H42" s="264"/>
      <c r="I42" s="264"/>
      <c r="J42" s="157">
        <f>+SUM(J43:J43)</f>
        <v>0</v>
      </c>
      <c r="K42" s="124"/>
    </row>
    <row r="43" spans="2:11" ht="15" customHeight="1">
      <c r="B43" s="193" t="s">
        <v>134</v>
      </c>
      <c r="C43" s="265" t="s">
        <v>16</v>
      </c>
      <c r="D43" s="195" t="s">
        <v>7</v>
      </c>
      <c r="E43" s="197">
        <v>1</v>
      </c>
      <c r="F43" s="239">
        <v>0</v>
      </c>
      <c r="G43" s="233">
        <f>+F43*E43</f>
        <v>0</v>
      </c>
      <c r="H43" s="156"/>
      <c r="I43" s="160">
        <v>0</v>
      </c>
      <c r="J43" s="160">
        <f>+I43*E43</f>
        <v>0</v>
      </c>
      <c r="K43" s="125"/>
    </row>
    <row r="44" spans="2:11" ht="6" customHeight="1">
      <c r="B44" s="243"/>
      <c r="C44" s="265"/>
      <c r="D44" s="195"/>
      <c r="E44" s="197"/>
      <c r="F44" s="239"/>
      <c r="G44" s="233"/>
      <c r="H44" s="156"/>
      <c r="I44" s="156"/>
      <c r="J44" s="156"/>
      <c r="K44" s="125"/>
    </row>
    <row r="45" spans="2:11" ht="15" customHeight="1">
      <c r="B45" s="192" t="s">
        <v>135</v>
      </c>
      <c r="C45" s="235" t="s">
        <v>60</v>
      </c>
      <c r="D45" s="267"/>
      <c r="E45" s="268"/>
      <c r="F45" s="267"/>
      <c r="G45" s="157">
        <f>+SUM(G46:G48)</f>
        <v>0</v>
      </c>
      <c r="H45" s="264"/>
      <c r="I45" s="264"/>
      <c r="J45" s="157">
        <f>+SUM(J46:J48)</f>
        <v>0</v>
      </c>
      <c r="K45" s="124"/>
    </row>
    <row r="46" spans="2:11" ht="15" customHeight="1">
      <c r="B46" s="193" t="s">
        <v>136</v>
      </c>
      <c r="C46" s="265" t="s">
        <v>61</v>
      </c>
      <c r="D46" s="269" t="s">
        <v>2</v>
      </c>
      <c r="E46" s="268">
        <v>560</v>
      </c>
      <c r="F46" s="239">
        <v>0</v>
      </c>
      <c r="G46" s="233">
        <f>+F46*E46</f>
        <v>0</v>
      </c>
      <c r="H46" s="156"/>
      <c r="I46" s="160">
        <v>0</v>
      </c>
      <c r="J46" s="160">
        <f>+I46*E46</f>
        <v>0</v>
      </c>
      <c r="K46" s="125"/>
    </row>
    <row r="47" spans="2:11" ht="15" customHeight="1">
      <c r="B47" s="193" t="s">
        <v>137</v>
      </c>
      <c r="C47" s="265" t="s">
        <v>62</v>
      </c>
      <c r="D47" s="269" t="s">
        <v>0</v>
      </c>
      <c r="E47" s="268">
        <v>1</v>
      </c>
      <c r="F47" s="239">
        <v>0</v>
      </c>
      <c r="G47" s="233">
        <f>+F47*E47</f>
        <v>0</v>
      </c>
      <c r="H47" s="156"/>
      <c r="I47" s="160">
        <v>0</v>
      </c>
      <c r="J47" s="160">
        <f>+I47*E47</f>
        <v>0</v>
      </c>
      <c r="K47" s="125"/>
    </row>
    <row r="48" spans="2:11" ht="15" customHeight="1">
      <c r="B48" s="193" t="s">
        <v>138</v>
      </c>
      <c r="C48" s="265" t="s">
        <v>63</v>
      </c>
      <c r="D48" s="269" t="s">
        <v>0</v>
      </c>
      <c r="E48" s="268">
        <v>1</v>
      </c>
      <c r="F48" s="239">
        <v>0</v>
      </c>
      <c r="G48" s="233">
        <f>+F48*E48</f>
        <v>0</v>
      </c>
      <c r="H48" s="156"/>
      <c r="I48" s="160">
        <v>0</v>
      </c>
      <c r="J48" s="160">
        <f>+I48*E48</f>
        <v>0</v>
      </c>
      <c r="K48" s="125"/>
    </row>
    <row r="49" spans="2:11" ht="15">
      <c r="B49" s="81"/>
      <c r="C49" s="231"/>
      <c r="D49" s="231"/>
      <c r="E49" s="231"/>
      <c r="F49" s="231"/>
      <c r="G49" s="126"/>
      <c r="H49" s="126"/>
      <c r="I49" s="126"/>
      <c r="J49" s="126"/>
      <c r="K49" s="126"/>
    </row>
    <row r="50" spans="3:11" ht="21">
      <c r="C50" s="58" t="s">
        <v>364</v>
      </c>
      <c r="D50" s="97"/>
      <c r="E50" s="97"/>
      <c r="F50" s="97"/>
      <c r="G50" s="97"/>
      <c r="H50" s="101">
        <f>+SUM(G30:G48)/2</f>
        <v>0</v>
      </c>
      <c r="I50" s="102"/>
      <c r="J50" s="103">
        <f>+SUM(J30:J48)/2</f>
        <v>0</v>
      </c>
      <c r="K50" s="126"/>
    </row>
    <row r="51" spans="3:11" ht="15">
      <c r="C51" s="126"/>
      <c r="D51" s="126"/>
      <c r="E51" s="126"/>
      <c r="I51" s="126"/>
      <c r="J51" s="126"/>
      <c r="K51" s="126"/>
    </row>
    <row r="52" spans="4:8" ht="15.75">
      <c r="D52" s="63"/>
      <c r="E52" s="63"/>
      <c r="F52" s="63" t="s">
        <v>15</v>
      </c>
      <c r="G52" s="63"/>
      <c r="H52" s="64">
        <f>+H50</f>
        <v>0</v>
      </c>
    </row>
    <row r="53" spans="4:8" ht="15.75">
      <c r="D53" s="63"/>
      <c r="E53" s="63"/>
      <c r="F53" s="63" t="s">
        <v>398</v>
      </c>
      <c r="G53" s="65">
        <v>0.05</v>
      </c>
      <c r="H53" s="64">
        <f>+H52*G53</f>
        <v>0</v>
      </c>
    </row>
    <row r="54" spans="4:8" ht="15.75">
      <c r="D54" s="63"/>
      <c r="E54" s="63"/>
      <c r="F54" s="63" t="s">
        <v>5</v>
      </c>
      <c r="G54" s="63"/>
      <c r="H54" s="64">
        <f>+H52+H53</f>
        <v>0</v>
      </c>
    </row>
    <row r="55" spans="4:8" ht="15.75">
      <c r="D55" s="63"/>
      <c r="E55" s="63"/>
      <c r="F55" s="63" t="s">
        <v>348</v>
      </c>
      <c r="G55" s="65">
        <v>0.22</v>
      </c>
      <c r="H55" s="64">
        <f>+H54*G55</f>
        <v>0</v>
      </c>
    </row>
    <row r="56" spans="4:8" ht="15.75">
      <c r="D56" s="63"/>
      <c r="E56" s="63"/>
      <c r="F56" s="63" t="s">
        <v>396</v>
      </c>
      <c r="G56" s="63"/>
      <c r="H56" s="64">
        <f>+J50</f>
        <v>0</v>
      </c>
    </row>
    <row r="57" spans="4:8" ht="15.75">
      <c r="D57" s="63"/>
      <c r="E57" s="63"/>
      <c r="F57" s="63" t="s">
        <v>397</v>
      </c>
      <c r="G57" s="63"/>
      <c r="H57" s="64"/>
    </row>
    <row r="58" spans="4:8" ht="15.75">
      <c r="D58" s="63"/>
      <c r="E58" s="63"/>
      <c r="F58" s="63" t="s">
        <v>399</v>
      </c>
      <c r="G58" s="66">
        <v>0.708</v>
      </c>
      <c r="H58" s="64">
        <f>+H56*G58</f>
        <v>0</v>
      </c>
    </row>
    <row r="59" spans="4:8" ht="15.75">
      <c r="D59" s="63"/>
      <c r="E59" s="63"/>
      <c r="F59" s="63" t="s">
        <v>400</v>
      </c>
      <c r="G59" s="66">
        <v>0.708</v>
      </c>
      <c r="H59" s="64">
        <f>+H57*G59</f>
        <v>0</v>
      </c>
    </row>
    <row r="60" spans="4:8" ht="18.75">
      <c r="D60" s="63"/>
      <c r="E60" s="63"/>
      <c r="F60" s="67" t="s">
        <v>4</v>
      </c>
      <c r="G60" s="68"/>
      <c r="H60" s="69">
        <f>+H54+H55+H58+H59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1"/>
  <sheetViews>
    <sheetView zoomScaleSheetLayoutView="85" zoomScalePageLayoutView="0" workbookViewId="0" topLeftCell="A1">
      <selection activeCell="C69" sqref="C69"/>
    </sheetView>
  </sheetViews>
  <sheetFormatPr defaultColWidth="11.421875" defaultRowHeight="15"/>
  <cols>
    <col min="1" max="1" width="4.28125" style="72" customWidth="1"/>
    <col min="2" max="2" width="15.00390625" style="72" customWidth="1"/>
    <col min="3" max="3" width="50.28125" style="72" customWidth="1"/>
    <col min="4" max="4" width="8.421875" style="72" customWidth="1"/>
    <col min="5" max="5" width="11.421875" style="72" customWidth="1"/>
    <col min="6" max="6" width="14.7109375" style="72" customWidth="1"/>
    <col min="7" max="7" width="15.421875" style="72" customWidth="1"/>
    <col min="8" max="8" width="12.7109375" style="72" customWidth="1"/>
    <col min="9" max="12" width="13.421875" style="72" customWidth="1"/>
    <col min="13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E21" s="82"/>
      <c r="F21" s="83"/>
      <c r="G21" s="84"/>
    </row>
    <row r="22" spans="2:7" ht="18.75">
      <c r="B22" s="51" t="s">
        <v>265</v>
      </c>
      <c r="C22" s="78"/>
      <c r="D22" s="23"/>
      <c r="E22" s="70"/>
      <c r="F22" s="71"/>
      <c r="G22" s="71"/>
    </row>
    <row r="23" spans="2:7" ht="18.75">
      <c r="B23" s="51"/>
      <c r="C23" s="78"/>
      <c r="D23" s="23"/>
      <c r="E23" s="70"/>
      <c r="F23" s="71"/>
      <c r="G23" s="71"/>
    </row>
    <row r="24" spans="2:7" s="104" customFormat="1" ht="26.25">
      <c r="B24" s="52" t="s">
        <v>417</v>
      </c>
      <c r="C24" s="110"/>
      <c r="D24" s="110"/>
      <c r="E24" s="110"/>
      <c r="F24" s="110"/>
      <c r="G24" s="110"/>
    </row>
    <row r="25" spans="3:7" ht="15">
      <c r="C25" s="105"/>
      <c r="D25" s="105"/>
      <c r="E25" s="105"/>
      <c r="F25" s="105"/>
      <c r="G25" s="105"/>
    </row>
    <row r="26" spans="2:11" ht="45" customHeight="1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  <c r="K26" s="111"/>
    </row>
    <row r="27" spans="2:7" ht="15">
      <c r="B27" s="89"/>
      <c r="C27" s="89"/>
      <c r="D27" s="89"/>
      <c r="E27" s="89"/>
      <c r="F27" s="89"/>
      <c r="G27" s="89"/>
    </row>
    <row r="28" spans="2:10" ht="15" customHeight="1">
      <c r="B28" s="184" t="s">
        <v>296</v>
      </c>
      <c r="C28" s="219" t="s">
        <v>17</v>
      </c>
      <c r="D28" s="92"/>
      <c r="E28" s="92"/>
      <c r="F28" s="92"/>
      <c r="G28" s="102"/>
      <c r="H28" s="102"/>
      <c r="I28" s="102"/>
      <c r="J28" s="102"/>
    </row>
    <row r="29" spans="2:10" ht="5.25" customHeight="1">
      <c r="B29" s="229"/>
      <c r="C29" s="3"/>
      <c r="D29" s="133"/>
      <c r="E29" s="133"/>
      <c r="F29" s="133"/>
      <c r="G29" s="95"/>
      <c r="H29" s="99"/>
      <c r="I29" s="99"/>
      <c r="J29" s="99"/>
    </row>
    <row r="30" spans="2:11" ht="15" customHeight="1">
      <c r="B30" s="192" t="s">
        <v>141</v>
      </c>
      <c r="C30" s="203" t="s">
        <v>115</v>
      </c>
      <c r="D30" s="205"/>
      <c r="E30" s="236"/>
      <c r="F30" s="237"/>
      <c r="G30" s="157">
        <f>+SUM(G31:G33)</f>
        <v>0</v>
      </c>
      <c r="H30" s="99"/>
      <c r="I30" s="99"/>
      <c r="J30" s="157">
        <f>+SUM(J31:J33)</f>
        <v>0</v>
      </c>
      <c r="K30" s="112"/>
    </row>
    <row r="31" spans="2:11" ht="15" customHeight="1">
      <c r="B31" s="200" t="s">
        <v>297</v>
      </c>
      <c r="C31" s="201" t="s">
        <v>116</v>
      </c>
      <c r="D31" s="205" t="s">
        <v>2</v>
      </c>
      <c r="E31" s="221">
        <v>24</v>
      </c>
      <c r="F31" s="239">
        <v>0</v>
      </c>
      <c r="G31" s="233">
        <f>+E31*F31</f>
        <v>0</v>
      </c>
      <c r="H31" s="99"/>
      <c r="I31" s="160">
        <v>0</v>
      </c>
      <c r="J31" s="160">
        <f>+I31*E31</f>
        <v>0</v>
      </c>
      <c r="K31" s="113"/>
    </row>
    <row r="32" spans="2:11" ht="15" customHeight="1">
      <c r="B32" s="200" t="s">
        <v>142</v>
      </c>
      <c r="C32" s="201" t="s">
        <v>117</v>
      </c>
      <c r="D32" s="205" t="s">
        <v>2</v>
      </c>
      <c r="E32" s="221">
        <f>64+8+11-36</f>
        <v>47</v>
      </c>
      <c r="F32" s="239">
        <v>0</v>
      </c>
      <c r="G32" s="233">
        <f>+E32*F32</f>
        <v>0</v>
      </c>
      <c r="H32" s="99"/>
      <c r="I32" s="160">
        <v>0</v>
      </c>
      <c r="J32" s="160">
        <f>+I32*E32</f>
        <v>0</v>
      </c>
      <c r="K32" s="113"/>
    </row>
    <row r="33" spans="2:11" ht="15" customHeight="1">
      <c r="B33" s="200" t="s">
        <v>298</v>
      </c>
      <c r="C33" s="201" t="s">
        <v>118</v>
      </c>
      <c r="D33" s="205" t="s">
        <v>2</v>
      </c>
      <c r="E33" s="221">
        <f>48+36</f>
        <v>84</v>
      </c>
      <c r="F33" s="239">
        <v>0</v>
      </c>
      <c r="G33" s="233">
        <f>+E33*F33</f>
        <v>0</v>
      </c>
      <c r="H33" s="99"/>
      <c r="I33" s="160">
        <v>0</v>
      </c>
      <c r="J33" s="160">
        <f>+I33*E33</f>
        <v>0</v>
      </c>
      <c r="K33" s="113"/>
    </row>
    <row r="34" spans="2:10" ht="7.5" customHeight="1">
      <c r="B34" s="200"/>
      <c r="C34" s="201"/>
      <c r="D34" s="205"/>
      <c r="E34" s="221"/>
      <c r="F34" s="236"/>
      <c r="G34" s="233"/>
      <c r="H34" s="99"/>
      <c r="I34" s="99"/>
      <c r="J34" s="99"/>
    </row>
    <row r="35" spans="2:11" ht="15" customHeight="1">
      <c r="B35" s="192" t="s">
        <v>143</v>
      </c>
      <c r="C35" s="203" t="s">
        <v>119</v>
      </c>
      <c r="D35" s="205"/>
      <c r="E35" s="240"/>
      <c r="F35" s="259"/>
      <c r="G35" s="260">
        <f>+G36</f>
        <v>0</v>
      </c>
      <c r="H35" s="99"/>
      <c r="I35" s="99"/>
      <c r="J35" s="260">
        <f>+J36</f>
        <v>0</v>
      </c>
      <c r="K35" s="114"/>
    </row>
    <row r="36" spans="2:11" ht="15" customHeight="1">
      <c r="B36" s="200" t="s">
        <v>144</v>
      </c>
      <c r="C36" s="201" t="s">
        <v>120</v>
      </c>
      <c r="D36" s="205" t="s">
        <v>2</v>
      </c>
      <c r="E36" s="221">
        <v>20</v>
      </c>
      <c r="F36" s="239">
        <v>0</v>
      </c>
      <c r="G36" s="233">
        <f>+E36*F36</f>
        <v>0</v>
      </c>
      <c r="H36" s="99"/>
      <c r="I36" s="160">
        <v>0</v>
      </c>
      <c r="J36" s="160">
        <f>+I36*E36</f>
        <v>0</v>
      </c>
      <c r="K36" s="113"/>
    </row>
    <row r="37" spans="2:10" ht="6" customHeight="1">
      <c r="B37" s="200"/>
      <c r="C37" s="201"/>
      <c r="D37" s="205"/>
      <c r="E37" s="221"/>
      <c r="F37" s="236"/>
      <c r="G37" s="261"/>
      <c r="H37" s="99"/>
      <c r="I37" s="99"/>
      <c r="J37" s="99"/>
    </row>
    <row r="38" spans="2:11" ht="15" customHeight="1">
      <c r="B38" s="192" t="s">
        <v>145</v>
      </c>
      <c r="C38" s="203" t="s">
        <v>247</v>
      </c>
      <c r="D38" s="205"/>
      <c r="E38" s="240"/>
      <c r="F38" s="259"/>
      <c r="G38" s="157">
        <f>+SUM(G39:G40)</f>
        <v>0</v>
      </c>
      <c r="H38" s="99"/>
      <c r="I38" s="99"/>
      <c r="J38" s="157">
        <f>+SUM(J39:J40)</f>
        <v>0</v>
      </c>
      <c r="K38" s="112"/>
    </row>
    <row r="39" spans="2:11" ht="15" customHeight="1">
      <c r="B39" s="200" t="s">
        <v>151</v>
      </c>
      <c r="C39" s="201" t="s">
        <v>139</v>
      </c>
      <c r="D39" s="205" t="s">
        <v>1</v>
      </c>
      <c r="E39" s="221">
        <v>22</v>
      </c>
      <c r="F39" s="239">
        <v>0</v>
      </c>
      <c r="G39" s="233">
        <f>+E39*F39</f>
        <v>0</v>
      </c>
      <c r="H39" s="99"/>
      <c r="I39" s="160">
        <v>0</v>
      </c>
      <c r="J39" s="160">
        <f>+I39*E39</f>
        <v>0</v>
      </c>
      <c r="K39" s="113"/>
    </row>
    <row r="40" spans="2:11" ht="15" customHeight="1">
      <c r="B40" s="200" t="s">
        <v>152</v>
      </c>
      <c r="C40" s="201" t="s">
        <v>248</v>
      </c>
      <c r="D40" s="205" t="s">
        <v>2</v>
      </c>
      <c r="E40" s="221">
        <f>11.5</f>
        <v>11.5</v>
      </c>
      <c r="F40" s="239">
        <v>0</v>
      </c>
      <c r="G40" s="233">
        <f>+E40*F40</f>
        <v>0</v>
      </c>
      <c r="H40" s="99"/>
      <c r="I40" s="160">
        <v>0</v>
      </c>
      <c r="J40" s="160">
        <f>+I40*E40</f>
        <v>0</v>
      </c>
      <c r="K40" s="113"/>
    </row>
    <row r="41" spans="2:10" ht="5.25" customHeight="1">
      <c r="B41" s="200"/>
      <c r="C41" s="201"/>
      <c r="D41" s="205"/>
      <c r="E41" s="221"/>
      <c r="F41" s="236"/>
      <c r="G41" s="233"/>
      <c r="H41" s="99"/>
      <c r="I41" s="99"/>
      <c r="J41" s="99"/>
    </row>
    <row r="42" spans="2:11" ht="15" customHeight="1">
      <c r="B42" s="192" t="s">
        <v>299</v>
      </c>
      <c r="C42" s="262" t="s">
        <v>127</v>
      </c>
      <c r="D42" s="205"/>
      <c r="E42" s="240"/>
      <c r="F42" s="259"/>
      <c r="G42" s="260">
        <f>+SUM(G43:G45)</f>
        <v>0</v>
      </c>
      <c r="H42" s="99"/>
      <c r="I42" s="99"/>
      <c r="J42" s="260">
        <f>+SUM(J43:J45)</f>
        <v>0</v>
      </c>
      <c r="K42" s="114"/>
    </row>
    <row r="43" spans="2:11" ht="15" customHeight="1">
      <c r="B43" s="243" t="s">
        <v>311</v>
      </c>
      <c r="C43" s="201" t="s">
        <v>121</v>
      </c>
      <c r="D43" s="205" t="s">
        <v>0</v>
      </c>
      <c r="E43" s="221">
        <v>6</v>
      </c>
      <c r="F43" s="239">
        <v>0</v>
      </c>
      <c r="G43" s="233">
        <f>+E43*F43</f>
        <v>0</v>
      </c>
      <c r="H43" s="99"/>
      <c r="I43" s="160">
        <v>0</v>
      </c>
      <c r="J43" s="160">
        <f>+I43*E43</f>
        <v>0</v>
      </c>
      <c r="K43" s="113"/>
    </row>
    <row r="44" spans="2:11" ht="15" customHeight="1">
      <c r="B44" s="243" t="s">
        <v>312</v>
      </c>
      <c r="C44" s="201" t="s">
        <v>122</v>
      </c>
      <c r="D44" s="205" t="s">
        <v>0</v>
      </c>
      <c r="E44" s="221">
        <v>1</v>
      </c>
      <c r="F44" s="239">
        <v>0</v>
      </c>
      <c r="G44" s="233">
        <f>+E44*F44</f>
        <v>0</v>
      </c>
      <c r="H44" s="99"/>
      <c r="I44" s="160">
        <v>0</v>
      </c>
      <c r="J44" s="160">
        <f>+I44*E44</f>
        <v>0</v>
      </c>
      <c r="K44" s="113"/>
    </row>
    <row r="45" spans="2:11" ht="15" customHeight="1">
      <c r="B45" s="243" t="s">
        <v>313</v>
      </c>
      <c r="C45" s="201" t="s">
        <v>140</v>
      </c>
      <c r="D45" s="205" t="s">
        <v>0</v>
      </c>
      <c r="E45" s="221">
        <v>1</v>
      </c>
      <c r="F45" s="239">
        <v>0</v>
      </c>
      <c r="G45" s="233">
        <f>+F45*E45</f>
        <v>0</v>
      </c>
      <c r="H45" s="99"/>
      <c r="I45" s="160">
        <v>0</v>
      </c>
      <c r="J45" s="160">
        <f>+I45*E45</f>
        <v>0</v>
      </c>
      <c r="K45" s="113"/>
    </row>
    <row r="46" spans="2:10" ht="4.5" customHeight="1">
      <c r="B46" s="243"/>
      <c r="C46" s="201"/>
      <c r="D46" s="205"/>
      <c r="E46" s="221"/>
      <c r="F46" s="236">
        <v>0</v>
      </c>
      <c r="G46" s="233"/>
      <c r="H46" s="99"/>
      <c r="I46" s="99"/>
      <c r="J46" s="99"/>
    </row>
    <row r="47" spans="2:11" ht="15" customHeight="1">
      <c r="B47" s="192" t="s">
        <v>301</v>
      </c>
      <c r="C47" s="203" t="s">
        <v>18</v>
      </c>
      <c r="D47" s="205"/>
      <c r="E47" s="240"/>
      <c r="F47" s="237"/>
      <c r="G47" s="260">
        <f>+SUM(G48:G48)</f>
        <v>0</v>
      </c>
      <c r="H47" s="99"/>
      <c r="I47" s="99"/>
      <c r="J47" s="260">
        <f>+SUM(J48:J48)</f>
        <v>0</v>
      </c>
      <c r="K47" s="114"/>
    </row>
    <row r="48" spans="2:11" ht="15" customHeight="1">
      <c r="B48" s="243" t="s">
        <v>300</v>
      </c>
      <c r="C48" s="201" t="s">
        <v>392</v>
      </c>
      <c r="D48" s="205" t="s">
        <v>0</v>
      </c>
      <c r="E48" s="221">
        <v>10</v>
      </c>
      <c r="F48" s="239">
        <v>0</v>
      </c>
      <c r="G48" s="233">
        <f>+F48*E48</f>
        <v>0</v>
      </c>
      <c r="H48" s="99"/>
      <c r="I48" s="160">
        <v>0</v>
      </c>
      <c r="J48" s="160">
        <f>+I48*E48</f>
        <v>0</v>
      </c>
      <c r="K48" s="113"/>
    </row>
    <row r="49" spans="2:10" ht="6.75" customHeight="1">
      <c r="B49" s="243"/>
      <c r="C49" s="201"/>
      <c r="D49" s="205"/>
      <c r="E49" s="221"/>
      <c r="F49" s="236"/>
      <c r="G49" s="233"/>
      <c r="H49" s="99"/>
      <c r="I49" s="99"/>
      <c r="J49" s="99"/>
    </row>
    <row r="50" spans="2:11" ht="15" customHeight="1">
      <c r="B50" s="192" t="s">
        <v>302</v>
      </c>
      <c r="C50" s="203" t="s">
        <v>123</v>
      </c>
      <c r="D50" s="205"/>
      <c r="E50" s="240"/>
      <c r="F50" s="237"/>
      <c r="G50" s="260">
        <f>+SUM(G51:G53)</f>
        <v>0</v>
      </c>
      <c r="H50" s="99"/>
      <c r="I50" s="99"/>
      <c r="J50" s="260">
        <f>+SUM(J51:J53)</f>
        <v>0</v>
      </c>
      <c r="K50" s="114"/>
    </row>
    <row r="51" spans="2:11" ht="15" customHeight="1">
      <c r="B51" s="243" t="s">
        <v>303</v>
      </c>
      <c r="C51" s="201" t="s">
        <v>124</v>
      </c>
      <c r="D51" s="193" t="s">
        <v>2</v>
      </c>
      <c r="E51" s="263">
        <v>41.4</v>
      </c>
      <c r="F51" s="239">
        <v>0</v>
      </c>
      <c r="G51" s="233">
        <f aca="true" t="shared" si="0" ref="G51:G59">+F51*E51</f>
        <v>0</v>
      </c>
      <c r="H51" s="99"/>
      <c r="I51" s="160">
        <v>0</v>
      </c>
      <c r="J51" s="160">
        <f>+I51*E51</f>
        <v>0</v>
      </c>
      <c r="K51" s="113"/>
    </row>
    <row r="52" spans="2:11" ht="15" customHeight="1">
      <c r="B52" s="243" t="s">
        <v>304</v>
      </c>
      <c r="C52" s="201" t="s">
        <v>125</v>
      </c>
      <c r="D52" s="193" t="s">
        <v>2</v>
      </c>
      <c r="E52" s="221">
        <v>200</v>
      </c>
      <c r="F52" s="239">
        <v>0</v>
      </c>
      <c r="G52" s="233">
        <f t="shared" si="0"/>
        <v>0</v>
      </c>
      <c r="H52" s="99"/>
      <c r="I52" s="160">
        <v>0</v>
      </c>
      <c r="J52" s="160">
        <f>+I52*E52</f>
        <v>0</v>
      </c>
      <c r="K52" s="113"/>
    </row>
    <row r="53" spans="2:11" ht="15" customHeight="1">
      <c r="B53" s="243" t="s">
        <v>305</v>
      </c>
      <c r="C53" s="201" t="s">
        <v>393</v>
      </c>
      <c r="D53" s="193" t="s">
        <v>1</v>
      </c>
      <c r="E53" s="221">
        <f>15+12+10</f>
        <v>37</v>
      </c>
      <c r="F53" s="239">
        <v>0</v>
      </c>
      <c r="G53" s="233">
        <f t="shared" si="0"/>
        <v>0</v>
      </c>
      <c r="H53" s="99"/>
      <c r="I53" s="160">
        <v>0</v>
      </c>
      <c r="J53" s="160">
        <f>+I53*E53</f>
        <v>0</v>
      </c>
      <c r="K53" s="113"/>
    </row>
    <row r="54" spans="2:10" ht="6.75" customHeight="1">
      <c r="B54" s="243"/>
      <c r="C54" s="201"/>
      <c r="D54" s="193"/>
      <c r="E54" s="221"/>
      <c r="F54" s="236"/>
      <c r="G54" s="233"/>
      <c r="H54" s="99"/>
      <c r="I54" s="99"/>
      <c r="J54" s="99"/>
    </row>
    <row r="55" spans="2:11" ht="15" customHeight="1">
      <c r="B55" s="192" t="s">
        <v>306</v>
      </c>
      <c r="C55" s="262" t="s">
        <v>126</v>
      </c>
      <c r="D55" s="205"/>
      <c r="E55" s="240"/>
      <c r="F55" s="237"/>
      <c r="G55" s="260">
        <f>+SUM(G56:G59)</f>
        <v>0</v>
      </c>
      <c r="H55" s="99"/>
      <c r="I55" s="99"/>
      <c r="J55" s="260">
        <f>+SUM(J56:J59)</f>
        <v>0</v>
      </c>
      <c r="K55" s="114"/>
    </row>
    <row r="56" spans="2:11" ht="15" customHeight="1">
      <c r="B56" s="193" t="s">
        <v>307</v>
      </c>
      <c r="C56" s="201" t="s">
        <v>128</v>
      </c>
      <c r="D56" s="205" t="s">
        <v>1</v>
      </c>
      <c r="E56" s="221">
        <v>100</v>
      </c>
      <c r="F56" s="239">
        <f>+F53</f>
        <v>0</v>
      </c>
      <c r="G56" s="233">
        <f t="shared" si="0"/>
        <v>0</v>
      </c>
      <c r="H56" s="99"/>
      <c r="I56" s="160">
        <v>0</v>
      </c>
      <c r="J56" s="160">
        <f>+I56*E56</f>
        <v>0</v>
      </c>
      <c r="K56" s="113"/>
    </row>
    <row r="57" spans="2:11" ht="15" customHeight="1">
      <c r="B57" s="193" t="s">
        <v>308</v>
      </c>
      <c r="C57" s="201" t="s">
        <v>389</v>
      </c>
      <c r="D57" s="205" t="s">
        <v>0</v>
      </c>
      <c r="E57" s="221">
        <v>1</v>
      </c>
      <c r="F57" s="239">
        <f>12*F31+2*F48</f>
        <v>0</v>
      </c>
      <c r="G57" s="233">
        <f t="shared" si="0"/>
        <v>0</v>
      </c>
      <c r="H57" s="99"/>
      <c r="I57" s="160">
        <v>0</v>
      </c>
      <c r="J57" s="160">
        <f>+I57*E57</f>
        <v>0</v>
      </c>
      <c r="K57" s="113"/>
    </row>
    <row r="58" spans="2:11" ht="15" customHeight="1">
      <c r="B58" s="193" t="s">
        <v>309</v>
      </c>
      <c r="C58" s="201" t="s">
        <v>391</v>
      </c>
      <c r="D58" s="205" t="s">
        <v>1</v>
      </c>
      <c r="E58" s="221">
        <v>50</v>
      </c>
      <c r="F58" s="239">
        <f>+F53</f>
        <v>0</v>
      </c>
      <c r="G58" s="233">
        <f t="shared" si="0"/>
        <v>0</v>
      </c>
      <c r="H58" s="99"/>
      <c r="I58" s="160">
        <v>0</v>
      </c>
      <c r="J58" s="160">
        <f>+I58*E58</f>
        <v>0</v>
      </c>
      <c r="K58" s="113"/>
    </row>
    <row r="59" spans="2:11" ht="15" customHeight="1">
      <c r="B59" s="193" t="s">
        <v>310</v>
      </c>
      <c r="C59" s="201" t="s">
        <v>390</v>
      </c>
      <c r="D59" s="205" t="s">
        <v>0</v>
      </c>
      <c r="E59" s="221">
        <v>1</v>
      </c>
      <c r="F59" s="239">
        <f>+F57</f>
        <v>0</v>
      </c>
      <c r="G59" s="233">
        <f t="shared" si="0"/>
        <v>0</v>
      </c>
      <c r="H59" s="99"/>
      <c r="I59" s="160">
        <v>0</v>
      </c>
      <c r="J59" s="160">
        <f>+I59*E59</f>
        <v>0</v>
      </c>
      <c r="K59" s="113"/>
    </row>
    <row r="60" spans="2:9" ht="15">
      <c r="B60" s="81"/>
      <c r="C60" s="81"/>
      <c r="D60" s="81"/>
      <c r="E60" s="81"/>
      <c r="F60" s="81"/>
      <c r="I60" s="115"/>
    </row>
    <row r="61" spans="3:10" ht="21">
      <c r="C61" s="58" t="s">
        <v>365</v>
      </c>
      <c r="D61" s="97"/>
      <c r="E61" s="97"/>
      <c r="F61" s="97"/>
      <c r="G61" s="97"/>
      <c r="H61" s="101">
        <f>+SUM(G30:G59)/2</f>
        <v>0</v>
      </c>
      <c r="I61" s="102"/>
      <c r="J61" s="103">
        <f>+SUM(J30:J59)/2</f>
        <v>0</v>
      </c>
    </row>
    <row r="63" spans="4:8" ht="15.75">
      <c r="D63" s="63"/>
      <c r="E63" s="63"/>
      <c r="F63" s="63" t="s">
        <v>15</v>
      </c>
      <c r="G63" s="63"/>
      <c r="H63" s="64">
        <f>+H61</f>
        <v>0</v>
      </c>
    </row>
    <row r="64" spans="4:8" ht="15.75">
      <c r="D64" s="63"/>
      <c r="E64" s="63"/>
      <c r="F64" s="63" t="s">
        <v>398</v>
      </c>
      <c r="G64" s="65">
        <v>0.05</v>
      </c>
      <c r="H64" s="64">
        <f>+H63*G64</f>
        <v>0</v>
      </c>
    </row>
    <row r="65" spans="4:8" ht="15.75">
      <c r="D65" s="63"/>
      <c r="E65" s="63"/>
      <c r="F65" s="63" t="s">
        <v>5</v>
      </c>
      <c r="G65" s="63"/>
      <c r="H65" s="64">
        <f>+H63+H64</f>
        <v>0</v>
      </c>
    </row>
    <row r="66" spans="4:8" ht="15.75">
      <c r="D66" s="63"/>
      <c r="E66" s="63"/>
      <c r="F66" s="63" t="s">
        <v>348</v>
      </c>
      <c r="G66" s="65">
        <v>0.22</v>
      </c>
      <c r="H66" s="64">
        <f>+H65*G66</f>
        <v>0</v>
      </c>
    </row>
    <row r="67" spans="4:8" ht="15.75">
      <c r="D67" s="63"/>
      <c r="E67" s="63"/>
      <c r="F67" s="63" t="s">
        <v>396</v>
      </c>
      <c r="G67" s="63"/>
      <c r="H67" s="64">
        <f>+J61</f>
        <v>0</v>
      </c>
    </row>
    <row r="68" spans="4:8" ht="15.75">
      <c r="D68" s="63"/>
      <c r="E68" s="63"/>
      <c r="F68" s="63" t="s">
        <v>397</v>
      </c>
      <c r="G68" s="63"/>
      <c r="H68" s="64"/>
    </row>
    <row r="69" spans="4:8" ht="15.75">
      <c r="D69" s="63"/>
      <c r="E69" s="63"/>
      <c r="F69" s="63" t="s">
        <v>399</v>
      </c>
      <c r="G69" s="66">
        <v>0.708</v>
      </c>
      <c r="H69" s="64">
        <f>+H67*G69</f>
        <v>0</v>
      </c>
    </row>
    <row r="70" spans="4:8" ht="15.75">
      <c r="D70" s="63"/>
      <c r="E70" s="63"/>
      <c r="F70" s="63" t="s">
        <v>400</v>
      </c>
      <c r="G70" s="66">
        <v>0.708</v>
      </c>
      <c r="H70" s="64">
        <f>+H68*G70</f>
        <v>0</v>
      </c>
    </row>
    <row r="71" spans="4:8" ht="18.75">
      <c r="D71" s="63"/>
      <c r="E71" s="63"/>
      <c r="F71" s="67" t="s">
        <v>4</v>
      </c>
      <c r="G71" s="68"/>
      <c r="H71" s="69">
        <f>+H65+H66+H69+H70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zoomScaleSheetLayoutView="85" zoomScalePageLayoutView="0" workbookViewId="0" topLeftCell="A7">
      <selection activeCell="E24" sqref="E24"/>
    </sheetView>
  </sheetViews>
  <sheetFormatPr defaultColWidth="11.421875" defaultRowHeight="15"/>
  <cols>
    <col min="1" max="1" width="5.57421875" style="72" customWidth="1"/>
    <col min="2" max="2" width="13.7109375" style="72" customWidth="1"/>
    <col min="3" max="3" width="48.00390625" style="72" customWidth="1"/>
    <col min="4" max="4" width="8.421875" style="72" customWidth="1"/>
    <col min="5" max="5" width="11.421875" style="72" customWidth="1"/>
    <col min="6" max="6" width="14.7109375" style="72" customWidth="1"/>
    <col min="7" max="7" width="15.421875" style="72" customWidth="1"/>
    <col min="8" max="16384" width="11.421875" style="72" customWidth="1"/>
  </cols>
  <sheetData>
    <row r="1" spans="2:7" ht="18.75">
      <c r="B1" s="14" t="s">
        <v>257</v>
      </c>
      <c r="C1" s="15"/>
      <c r="D1" s="23"/>
      <c r="E1" s="70"/>
      <c r="F1" s="71"/>
      <c r="G1" s="71"/>
    </row>
    <row r="2" spans="2:7" ht="15.75">
      <c r="B2" s="20" t="s">
        <v>402</v>
      </c>
      <c r="C2" s="21"/>
      <c r="D2" s="23"/>
      <c r="E2" s="70"/>
      <c r="F2" s="71"/>
      <c r="G2" s="73"/>
    </row>
    <row r="3" spans="2:7" ht="18.75">
      <c r="B3" s="14" t="s">
        <v>258</v>
      </c>
      <c r="C3" s="21"/>
      <c r="D3" s="23"/>
      <c r="E3" s="74"/>
      <c r="F3" s="75"/>
      <c r="G3" s="73"/>
    </row>
    <row r="4" spans="2:7" ht="18.75">
      <c r="B4" s="14" t="s">
        <v>259</v>
      </c>
      <c r="C4" s="21"/>
      <c r="D4" s="23"/>
      <c r="E4" s="74"/>
      <c r="F4" s="75"/>
      <c r="G4" s="73"/>
    </row>
    <row r="5" spans="2:7" ht="21">
      <c r="B5" s="76"/>
      <c r="C5" s="77"/>
      <c r="D5" s="23"/>
      <c r="E5" s="74"/>
      <c r="F5" s="75"/>
      <c r="G5" s="73"/>
    </row>
    <row r="6" spans="2:7" ht="18.75">
      <c r="B6" s="14" t="s">
        <v>260</v>
      </c>
      <c r="C6" s="62" t="s">
        <v>394</v>
      </c>
      <c r="D6" s="23"/>
      <c r="E6" s="70"/>
      <c r="F6" s="75"/>
      <c r="G6" s="73"/>
    </row>
    <row r="7" spans="2:7" ht="18.75">
      <c r="B7" s="14" t="s">
        <v>261</v>
      </c>
      <c r="C7" s="62" t="s">
        <v>395</v>
      </c>
      <c r="D7" s="23"/>
      <c r="E7" s="70"/>
      <c r="F7" s="75"/>
      <c r="G7" s="73"/>
    </row>
    <row r="8" spans="2:7" ht="15.75">
      <c r="B8" s="20"/>
      <c r="C8" s="21"/>
      <c r="D8" s="23"/>
      <c r="E8" s="70"/>
      <c r="F8" s="75"/>
      <c r="G8" s="73"/>
    </row>
    <row r="9" spans="2:7" ht="18.75">
      <c r="B9" s="30" t="s">
        <v>262</v>
      </c>
      <c r="C9" s="31"/>
      <c r="D9" s="32"/>
      <c r="E9" s="33"/>
      <c r="F9" s="34"/>
      <c r="G9" s="34"/>
    </row>
    <row r="10" spans="2:7" ht="19.5" customHeight="1">
      <c r="B10" s="35" t="s">
        <v>351</v>
      </c>
      <c r="C10" s="31"/>
      <c r="D10" s="32"/>
      <c r="E10" s="33"/>
      <c r="F10" s="34"/>
      <c r="G10" s="34"/>
    </row>
    <row r="11" spans="2:7" ht="19.5" customHeight="1">
      <c r="B11" s="35" t="s">
        <v>352</v>
      </c>
      <c r="C11" s="31"/>
      <c r="D11" s="32"/>
      <c r="E11" s="33"/>
      <c r="F11" s="34"/>
      <c r="G11" s="34"/>
    </row>
    <row r="12" spans="2:7" ht="19.5" customHeight="1">
      <c r="B12" s="35" t="s">
        <v>353</v>
      </c>
      <c r="C12" s="36"/>
      <c r="D12" s="37"/>
      <c r="E12" s="38"/>
      <c r="F12" s="39"/>
      <c r="G12" s="40"/>
    </row>
    <row r="13" spans="2:7" ht="19.5" customHeight="1">
      <c r="B13" s="35" t="s">
        <v>354</v>
      </c>
      <c r="C13" s="32"/>
      <c r="D13" s="32"/>
      <c r="E13" s="41"/>
      <c r="F13" s="41"/>
      <c r="G13" s="42"/>
    </row>
    <row r="14" spans="2:7" ht="19.5" customHeight="1">
      <c r="B14" s="35" t="s">
        <v>407</v>
      </c>
      <c r="C14" s="32"/>
      <c r="D14" s="32"/>
      <c r="E14" s="41"/>
      <c r="F14" s="41"/>
      <c r="G14" s="42"/>
    </row>
    <row r="15" spans="2:7" ht="19.5" customHeight="1">
      <c r="B15" s="35" t="s">
        <v>263</v>
      </c>
      <c r="C15" s="78"/>
      <c r="D15" s="23"/>
      <c r="E15" s="70"/>
      <c r="F15" s="71"/>
      <c r="G15" s="71"/>
    </row>
    <row r="16" spans="2:7" ht="19.5" customHeight="1">
      <c r="B16" s="35" t="s">
        <v>264</v>
      </c>
      <c r="C16" s="32"/>
      <c r="D16" s="32"/>
      <c r="E16" s="41"/>
      <c r="F16" s="41"/>
      <c r="G16" s="42"/>
    </row>
    <row r="17" spans="2:7" ht="19.5" customHeight="1">
      <c r="B17" s="35" t="s">
        <v>356</v>
      </c>
      <c r="C17" s="78"/>
      <c r="D17" s="23"/>
      <c r="E17" s="70"/>
      <c r="F17" s="75"/>
      <c r="G17" s="73"/>
    </row>
    <row r="18" spans="2:7" ht="19.5" customHeight="1">
      <c r="B18" s="44" t="s">
        <v>357</v>
      </c>
      <c r="C18" s="78"/>
      <c r="D18" s="23"/>
      <c r="E18" s="70"/>
      <c r="F18" s="79"/>
      <c r="G18" s="73"/>
    </row>
    <row r="19" spans="2:10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</row>
    <row r="20" spans="2:7" ht="19.5" customHeight="1">
      <c r="B20" s="44" t="s">
        <v>358</v>
      </c>
      <c r="C20" s="78"/>
      <c r="D20" s="23"/>
      <c r="E20" s="70"/>
      <c r="F20" s="71"/>
      <c r="G20" s="71"/>
    </row>
    <row r="21" spans="2:7" ht="19.5" customHeight="1">
      <c r="B21" s="44" t="s">
        <v>359</v>
      </c>
      <c r="D21" s="82"/>
      <c r="E21" s="82"/>
      <c r="F21" s="83"/>
      <c r="G21" s="84"/>
    </row>
    <row r="22" spans="2:7" ht="18.75">
      <c r="B22" s="51" t="s">
        <v>265</v>
      </c>
      <c r="F22" s="106"/>
      <c r="G22" s="107"/>
    </row>
    <row r="23" spans="6:7" ht="15">
      <c r="F23" s="106"/>
      <c r="G23" s="107"/>
    </row>
    <row r="24" spans="2:7" s="104" customFormat="1" ht="26.25">
      <c r="B24" s="52" t="s">
        <v>418</v>
      </c>
      <c r="F24" s="232"/>
      <c r="G24" s="119"/>
    </row>
    <row r="25" spans="3:7" ht="15">
      <c r="C25" s="105"/>
      <c r="D25" s="105"/>
      <c r="E25" s="105"/>
      <c r="F25" s="105"/>
      <c r="G25" s="105"/>
    </row>
    <row r="26" spans="2:10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</row>
    <row r="27" spans="2:7" ht="15">
      <c r="B27" s="89"/>
      <c r="C27" s="89"/>
      <c r="D27" s="89"/>
      <c r="E27" s="89"/>
      <c r="F27" s="89"/>
      <c r="G27" s="89"/>
    </row>
    <row r="28" spans="2:10" ht="15" customHeight="1">
      <c r="B28" s="184" t="s">
        <v>314</v>
      </c>
      <c r="C28" s="219" t="s">
        <v>6</v>
      </c>
      <c r="D28" s="92"/>
      <c r="E28" s="92"/>
      <c r="F28" s="92"/>
      <c r="G28" s="108"/>
      <c r="H28" s="102"/>
      <c r="I28" s="102"/>
      <c r="J28" s="102"/>
    </row>
    <row r="29" spans="2:10" ht="15" customHeight="1">
      <c r="B29" s="234"/>
      <c r="C29" s="235"/>
      <c r="D29" s="196"/>
      <c r="E29" s="197"/>
      <c r="F29" s="196"/>
      <c r="G29" s="134"/>
      <c r="H29" s="194"/>
      <c r="I29" s="99"/>
      <c r="J29" s="99"/>
    </row>
    <row r="30" spans="2:10" ht="15" customHeight="1">
      <c r="B30" s="192" t="s">
        <v>175</v>
      </c>
      <c r="C30" s="203" t="s">
        <v>146</v>
      </c>
      <c r="D30" s="205"/>
      <c r="E30" s="240"/>
      <c r="F30" s="237"/>
      <c r="G30" s="134">
        <f>+SUM(G31:G32)</f>
        <v>0</v>
      </c>
      <c r="H30" s="194"/>
      <c r="I30" s="99"/>
      <c r="J30" s="95">
        <f>+SUM(J31:J32)</f>
        <v>0</v>
      </c>
    </row>
    <row r="31" spans="2:10" ht="15" customHeight="1">
      <c r="B31" s="200" t="s">
        <v>176</v>
      </c>
      <c r="C31" s="201" t="s">
        <v>147</v>
      </c>
      <c r="D31" s="205" t="s">
        <v>2</v>
      </c>
      <c r="E31" s="296">
        <v>0</v>
      </c>
      <c r="F31" s="239">
        <v>0</v>
      </c>
      <c r="G31" s="147">
        <f>+E31*F31</f>
        <v>0</v>
      </c>
      <c r="H31" s="194"/>
      <c r="I31" s="98">
        <v>0</v>
      </c>
      <c r="J31" s="98">
        <f>+I31*E31</f>
        <v>0</v>
      </c>
    </row>
    <row r="32" spans="2:10" ht="15" customHeight="1">
      <c r="B32" s="200" t="s">
        <v>177</v>
      </c>
      <c r="C32" s="201" t="s">
        <v>148</v>
      </c>
      <c r="D32" s="205" t="s">
        <v>2</v>
      </c>
      <c r="E32" s="296">
        <v>0</v>
      </c>
      <c r="F32" s="239">
        <v>0</v>
      </c>
      <c r="G32" s="147">
        <f>+E32*F32</f>
        <v>0</v>
      </c>
      <c r="H32" s="194"/>
      <c r="I32" s="98">
        <v>0</v>
      </c>
      <c r="J32" s="98">
        <f>+I32*E32</f>
        <v>0</v>
      </c>
    </row>
    <row r="33" spans="2:10" ht="8.25" customHeight="1">
      <c r="B33" s="200"/>
      <c r="C33" s="201"/>
      <c r="D33" s="205"/>
      <c r="E33" s="221"/>
      <c r="F33" s="239"/>
      <c r="G33" s="147"/>
      <c r="H33" s="194"/>
      <c r="I33" s="99"/>
      <c r="J33" s="99"/>
    </row>
    <row r="34" spans="2:10" ht="15" customHeight="1">
      <c r="B34" s="206" t="s">
        <v>189</v>
      </c>
      <c r="C34" s="203" t="s">
        <v>150</v>
      </c>
      <c r="D34" s="205"/>
      <c r="E34" s="221"/>
      <c r="F34" s="239"/>
      <c r="G34" s="134">
        <f>+SUM(G35:G35)</f>
        <v>0</v>
      </c>
      <c r="H34" s="194"/>
      <c r="I34" s="99"/>
      <c r="J34" s="95">
        <f>+SUM(J35:J35)</f>
        <v>0</v>
      </c>
    </row>
    <row r="35" spans="2:10" ht="15" customHeight="1">
      <c r="B35" s="200" t="s">
        <v>419</v>
      </c>
      <c r="C35" s="201" t="s">
        <v>149</v>
      </c>
      <c r="D35" s="205" t="s">
        <v>0</v>
      </c>
      <c r="E35" s="221">
        <v>30</v>
      </c>
      <c r="F35" s="239">
        <v>0</v>
      </c>
      <c r="G35" s="147">
        <f>+E35*F35</f>
        <v>0</v>
      </c>
      <c r="H35" s="194"/>
      <c r="I35" s="98">
        <v>0</v>
      </c>
      <c r="J35" s="98">
        <f>+I35*E35</f>
        <v>0</v>
      </c>
    </row>
    <row r="36" spans="5:6" ht="11.25" customHeight="1">
      <c r="E36" s="241"/>
      <c r="F36" s="109"/>
    </row>
    <row r="37" spans="3:10" ht="18.75" customHeight="1">
      <c r="C37" s="58" t="s">
        <v>366</v>
      </c>
      <c r="D37" s="97"/>
      <c r="E37" s="97"/>
      <c r="F37" s="97"/>
      <c r="G37" s="97"/>
      <c r="H37" s="101">
        <f>+SUM(G30:G35)/2</f>
        <v>0</v>
      </c>
      <c r="I37" s="102"/>
      <c r="J37" s="103">
        <f>+SUM(J30:J35)/2</f>
        <v>0</v>
      </c>
    </row>
    <row r="38" ht="11.25" customHeight="1"/>
    <row r="39" spans="4:8" ht="15.75">
      <c r="D39" s="63"/>
      <c r="E39" s="63"/>
      <c r="F39" s="63" t="s">
        <v>15</v>
      </c>
      <c r="G39" s="63"/>
      <c r="H39" s="64">
        <f>+H37</f>
        <v>0</v>
      </c>
    </row>
    <row r="40" spans="4:8" ht="15.75">
      <c r="D40" s="63"/>
      <c r="E40" s="63"/>
      <c r="F40" s="63" t="s">
        <v>398</v>
      </c>
      <c r="G40" s="65">
        <v>0.05</v>
      </c>
      <c r="H40" s="64">
        <f>+H39*G40</f>
        <v>0</v>
      </c>
    </row>
    <row r="41" spans="4:8" ht="15.75">
      <c r="D41" s="63"/>
      <c r="E41" s="63"/>
      <c r="F41" s="63" t="s">
        <v>5</v>
      </c>
      <c r="G41" s="63"/>
      <c r="H41" s="64">
        <f>+H39+H40</f>
        <v>0</v>
      </c>
    </row>
    <row r="42" spans="4:8" ht="15.75">
      <c r="D42" s="63"/>
      <c r="E42" s="63"/>
      <c r="F42" s="63" t="s">
        <v>348</v>
      </c>
      <c r="G42" s="65">
        <v>0.22</v>
      </c>
      <c r="H42" s="64">
        <f>+H41*G42</f>
        <v>0</v>
      </c>
    </row>
    <row r="43" spans="4:8" ht="15.75">
      <c r="D43" s="63"/>
      <c r="E43" s="63"/>
      <c r="F43" s="63" t="s">
        <v>396</v>
      </c>
      <c r="G43" s="63"/>
      <c r="H43" s="64">
        <f>+J37</f>
        <v>0</v>
      </c>
    </row>
    <row r="44" spans="4:8" ht="15.75">
      <c r="D44" s="63"/>
      <c r="E44" s="63"/>
      <c r="F44" s="63" t="s">
        <v>397</v>
      </c>
      <c r="G44" s="63"/>
      <c r="H44" s="64"/>
    </row>
    <row r="45" spans="4:8" ht="15.75">
      <c r="D45" s="63"/>
      <c r="E45" s="63"/>
      <c r="F45" s="63" t="s">
        <v>399</v>
      </c>
      <c r="G45" s="66">
        <v>0.708</v>
      </c>
      <c r="H45" s="64">
        <f>+H43*G45</f>
        <v>0</v>
      </c>
    </row>
    <row r="46" spans="4:8" ht="15.75">
      <c r="D46" s="63"/>
      <c r="E46" s="63"/>
      <c r="F46" s="63" t="s">
        <v>400</v>
      </c>
      <c r="G46" s="66">
        <v>0.708</v>
      </c>
      <c r="H46" s="64">
        <f>+H44*G46</f>
        <v>0</v>
      </c>
    </row>
    <row r="47" spans="4:8" ht="18.75">
      <c r="D47" s="63"/>
      <c r="E47" s="63"/>
      <c r="F47" s="67" t="s">
        <v>4</v>
      </c>
      <c r="G47" s="68"/>
      <c r="H47" s="69">
        <f>+H41+H42+H45+H46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2"/>
  <sheetViews>
    <sheetView zoomScaleSheetLayoutView="100" zoomScalePageLayoutView="0" workbookViewId="0" topLeftCell="A33">
      <selection activeCell="A25" sqref="A25:IV25"/>
    </sheetView>
  </sheetViews>
  <sheetFormatPr defaultColWidth="11.421875" defaultRowHeight="15"/>
  <cols>
    <col min="1" max="1" width="6.00390625" style="72" customWidth="1"/>
    <col min="2" max="2" width="16.57421875" style="72" customWidth="1"/>
    <col min="3" max="3" width="50.28125" style="72" customWidth="1"/>
    <col min="4" max="4" width="8.421875" style="82" customWidth="1"/>
    <col min="5" max="5" width="10.28125" style="82" customWidth="1"/>
    <col min="6" max="6" width="12.421875" style="82" customWidth="1"/>
    <col min="7" max="7" width="15.421875" style="82" customWidth="1"/>
    <col min="8" max="8" width="13.00390625" style="82" customWidth="1"/>
    <col min="9" max="9" width="13.28125" style="82" customWidth="1"/>
    <col min="10" max="10" width="16.28125" style="82" customWidth="1"/>
    <col min="11" max="16" width="6.140625" style="82" customWidth="1"/>
    <col min="17" max="16384" width="11.421875" style="72" customWidth="1"/>
  </cols>
  <sheetData>
    <row r="1" spans="2:16" ht="18.75">
      <c r="B1" s="14" t="s">
        <v>257</v>
      </c>
      <c r="C1" s="15"/>
      <c r="D1" s="23"/>
      <c r="E1" s="70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</row>
    <row r="2" spans="2:16" ht="15.75">
      <c r="B2" s="20" t="s">
        <v>402</v>
      </c>
      <c r="C2" s="21"/>
      <c r="D2" s="23"/>
      <c r="E2" s="70"/>
      <c r="F2" s="71"/>
      <c r="G2" s="73"/>
      <c r="H2" s="72"/>
      <c r="I2" s="72"/>
      <c r="J2" s="72"/>
      <c r="K2" s="72"/>
      <c r="L2" s="72"/>
      <c r="M2" s="72"/>
      <c r="N2" s="72"/>
      <c r="O2" s="72"/>
      <c r="P2" s="72"/>
    </row>
    <row r="3" spans="2:16" ht="18.75">
      <c r="B3" s="14" t="s">
        <v>258</v>
      </c>
      <c r="C3" s="21"/>
      <c r="D3" s="23"/>
      <c r="E3" s="74"/>
      <c r="F3" s="75"/>
      <c r="G3" s="73"/>
      <c r="H3" s="72"/>
      <c r="I3" s="72"/>
      <c r="J3" s="72"/>
      <c r="K3" s="72"/>
      <c r="L3" s="72"/>
      <c r="M3" s="72"/>
      <c r="N3" s="72"/>
      <c r="O3" s="72"/>
      <c r="P3" s="72"/>
    </row>
    <row r="4" spans="2:16" ht="18.75">
      <c r="B4" s="14" t="s">
        <v>259</v>
      </c>
      <c r="C4" s="21"/>
      <c r="D4" s="23"/>
      <c r="E4" s="74"/>
      <c r="F4" s="75"/>
      <c r="G4" s="73"/>
      <c r="H4" s="72"/>
      <c r="I4" s="72"/>
      <c r="J4" s="72"/>
      <c r="K4" s="72"/>
      <c r="L4" s="72"/>
      <c r="M4" s="72"/>
      <c r="N4" s="72"/>
      <c r="O4" s="72"/>
      <c r="P4" s="72"/>
    </row>
    <row r="5" spans="2:16" ht="21">
      <c r="B5" s="76"/>
      <c r="C5" s="77"/>
      <c r="D5" s="23"/>
      <c r="E5" s="74"/>
      <c r="F5" s="75"/>
      <c r="G5" s="73"/>
      <c r="H5" s="72"/>
      <c r="I5" s="72"/>
      <c r="J5" s="72"/>
      <c r="K5" s="72"/>
      <c r="L5" s="72"/>
      <c r="M5" s="72"/>
      <c r="N5" s="72"/>
      <c r="O5" s="72"/>
      <c r="P5" s="72"/>
    </row>
    <row r="6" spans="2:16" ht="18.75">
      <c r="B6" s="14" t="s">
        <v>260</v>
      </c>
      <c r="C6" s="62" t="s">
        <v>394</v>
      </c>
      <c r="D6" s="23"/>
      <c r="E6" s="70"/>
      <c r="F6" s="75"/>
      <c r="G6" s="73"/>
      <c r="H6" s="72"/>
      <c r="I6" s="72"/>
      <c r="J6" s="72"/>
      <c r="K6" s="72"/>
      <c r="L6" s="72"/>
      <c r="M6" s="72"/>
      <c r="N6" s="72"/>
      <c r="O6" s="72"/>
      <c r="P6" s="72"/>
    </row>
    <row r="7" spans="2:16" ht="18.75">
      <c r="B7" s="14" t="s">
        <v>261</v>
      </c>
      <c r="C7" s="62" t="s">
        <v>395</v>
      </c>
      <c r="D7" s="23"/>
      <c r="E7" s="70"/>
      <c r="F7" s="75"/>
      <c r="G7" s="73"/>
      <c r="H7" s="72"/>
      <c r="I7" s="72"/>
      <c r="J7" s="72"/>
      <c r="K7" s="72"/>
      <c r="L7" s="72"/>
      <c r="M7" s="72"/>
      <c r="N7" s="72"/>
      <c r="O7" s="72"/>
      <c r="P7" s="72"/>
    </row>
    <row r="8" spans="2:16" ht="15.75">
      <c r="B8" s="20"/>
      <c r="C8" s="21"/>
      <c r="D8" s="23"/>
      <c r="E8" s="70"/>
      <c r="F8" s="75"/>
      <c r="G8" s="73"/>
      <c r="H8" s="72"/>
      <c r="I8" s="72"/>
      <c r="J8" s="72"/>
      <c r="K8" s="72"/>
      <c r="L8" s="72"/>
      <c r="M8" s="72"/>
      <c r="N8" s="72"/>
      <c r="O8" s="72"/>
      <c r="P8" s="72"/>
    </row>
    <row r="9" spans="2:16" ht="18.75">
      <c r="B9" s="30" t="s">
        <v>262</v>
      </c>
      <c r="C9" s="31"/>
      <c r="D9" s="32"/>
      <c r="E9" s="33"/>
      <c r="F9" s="34"/>
      <c r="G9" s="34"/>
      <c r="H9" s="72"/>
      <c r="I9" s="72"/>
      <c r="J9" s="72"/>
      <c r="K9" s="72"/>
      <c r="L9" s="72"/>
      <c r="M9" s="72"/>
      <c r="N9" s="72"/>
      <c r="O9" s="72"/>
      <c r="P9" s="72"/>
    </row>
    <row r="10" spans="2:16" ht="19.5" customHeight="1">
      <c r="B10" s="35" t="s">
        <v>351</v>
      </c>
      <c r="C10" s="31"/>
      <c r="D10" s="32"/>
      <c r="E10" s="33"/>
      <c r="F10" s="34"/>
      <c r="G10" s="34"/>
      <c r="H10" s="72"/>
      <c r="I10" s="72"/>
      <c r="J10" s="72"/>
      <c r="K10" s="72"/>
      <c r="L10" s="72"/>
      <c r="M10" s="72"/>
      <c r="N10" s="72"/>
      <c r="O10" s="72"/>
      <c r="P10" s="72"/>
    </row>
    <row r="11" spans="2:16" ht="19.5" customHeight="1">
      <c r="B11" s="35" t="s">
        <v>352</v>
      </c>
      <c r="C11" s="31"/>
      <c r="D11" s="32"/>
      <c r="E11" s="33"/>
      <c r="F11" s="34"/>
      <c r="G11" s="34"/>
      <c r="H11" s="72"/>
      <c r="I11" s="72"/>
      <c r="J11" s="72"/>
      <c r="K11" s="72"/>
      <c r="L11" s="72"/>
      <c r="M11" s="72"/>
      <c r="N11" s="72"/>
      <c r="O11" s="72"/>
      <c r="P11" s="72"/>
    </row>
    <row r="12" spans="2:16" ht="19.5" customHeight="1">
      <c r="B12" s="35" t="s">
        <v>353</v>
      </c>
      <c r="C12" s="36"/>
      <c r="D12" s="37"/>
      <c r="E12" s="38"/>
      <c r="F12" s="39"/>
      <c r="G12" s="40"/>
      <c r="H12" s="72"/>
      <c r="I12" s="72"/>
      <c r="J12" s="72"/>
      <c r="K12" s="72"/>
      <c r="L12" s="72"/>
      <c r="M12" s="72"/>
      <c r="N12" s="72"/>
      <c r="O12" s="72"/>
      <c r="P12" s="72"/>
    </row>
    <row r="13" spans="2:16" ht="19.5" customHeight="1">
      <c r="B13" s="35" t="s">
        <v>354</v>
      </c>
      <c r="C13" s="32"/>
      <c r="D13" s="32"/>
      <c r="E13" s="41"/>
      <c r="F13" s="41"/>
      <c r="G13" s="42"/>
      <c r="H13" s="72"/>
      <c r="I13" s="72"/>
      <c r="J13" s="72"/>
      <c r="K13" s="72"/>
      <c r="L13" s="72"/>
      <c r="M13" s="72"/>
      <c r="N13" s="72"/>
      <c r="O13" s="72"/>
      <c r="P13" s="72"/>
    </row>
    <row r="14" spans="2:16" ht="19.5" customHeight="1">
      <c r="B14" s="35" t="s">
        <v>407</v>
      </c>
      <c r="C14" s="32"/>
      <c r="D14" s="32"/>
      <c r="E14" s="41"/>
      <c r="F14" s="41"/>
      <c r="G14" s="42"/>
      <c r="H14" s="72"/>
      <c r="I14" s="72"/>
      <c r="J14" s="72"/>
      <c r="K14" s="72"/>
      <c r="L14" s="72"/>
      <c r="M14" s="72"/>
      <c r="N14" s="72"/>
      <c r="O14" s="72"/>
      <c r="P14" s="72"/>
    </row>
    <row r="15" spans="2:16" ht="19.5" customHeight="1">
      <c r="B15" s="35" t="s">
        <v>263</v>
      </c>
      <c r="C15" s="78"/>
      <c r="D15" s="23"/>
      <c r="E15" s="70"/>
      <c r="F15" s="71"/>
      <c r="G15" s="71"/>
      <c r="H15" s="72"/>
      <c r="I15" s="72"/>
      <c r="J15" s="72"/>
      <c r="K15" s="72"/>
      <c r="L15" s="72"/>
      <c r="M15" s="72"/>
      <c r="N15" s="72"/>
      <c r="O15" s="72"/>
      <c r="P15" s="72"/>
    </row>
    <row r="16" spans="2:16" ht="19.5" customHeight="1">
      <c r="B16" s="35" t="s">
        <v>264</v>
      </c>
      <c r="C16" s="32"/>
      <c r="D16" s="32"/>
      <c r="E16" s="41"/>
      <c r="F16" s="41"/>
      <c r="G16" s="42"/>
      <c r="H16" s="72"/>
      <c r="I16" s="72"/>
      <c r="J16" s="72"/>
      <c r="K16" s="72"/>
      <c r="L16" s="72"/>
      <c r="M16" s="72"/>
      <c r="N16" s="72"/>
      <c r="O16" s="72"/>
      <c r="P16" s="72"/>
    </row>
    <row r="17" spans="2:16" ht="19.5" customHeight="1">
      <c r="B17" s="35" t="s">
        <v>356</v>
      </c>
      <c r="C17" s="78"/>
      <c r="D17" s="23"/>
      <c r="E17" s="70"/>
      <c r="F17" s="75"/>
      <c r="G17" s="73"/>
      <c r="H17" s="72"/>
      <c r="I17" s="72"/>
      <c r="J17" s="72"/>
      <c r="K17" s="72"/>
      <c r="L17" s="72"/>
      <c r="M17" s="72"/>
      <c r="N17" s="72"/>
      <c r="O17" s="72"/>
      <c r="P17" s="72"/>
    </row>
    <row r="18" spans="2:16" ht="19.5" customHeight="1">
      <c r="B18" s="44" t="s">
        <v>357</v>
      </c>
      <c r="C18" s="78"/>
      <c r="D18" s="23"/>
      <c r="E18" s="70"/>
      <c r="F18" s="79"/>
      <c r="G18" s="73"/>
      <c r="H18" s="72"/>
      <c r="I18" s="72"/>
      <c r="J18" s="72"/>
      <c r="K18" s="72"/>
      <c r="L18" s="72"/>
      <c r="M18" s="72"/>
      <c r="N18" s="72"/>
      <c r="O18" s="72"/>
      <c r="P18" s="72"/>
    </row>
    <row r="19" spans="2:16" ht="19.5" customHeight="1">
      <c r="B19" s="44" t="s">
        <v>355</v>
      </c>
      <c r="C19" s="80"/>
      <c r="D19" s="47"/>
      <c r="E19" s="74"/>
      <c r="F19" s="75"/>
      <c r="G19" s="73"/>
      <c r="H19" s="81"/>
      <c r="I19" s="81"/>
      <c r="J19" s="81"/>
      <c r="K19" s="72"/>
      <c r="L19" s="72"/>
      <c r="M19" s="72"/>
      <c r="N19" s="72"/>
      <c r="O19" s="72"/>
      <c r="P19" s="72"/>
    </row>
    <row r="20" spans="2:16" ht="19.5" customHeight="1">
      <c r="B20" s="44" t="s">
        <v>358</v>
      </c>
      <c r="C20" s="78"/>
      <c r="D20" s="23"/>
      <c r="E20" s="70"/>
      <c r="F20" s="71"/>
      <c r="G20" s="71"/>
      <c r="H20" s="72"/>
      <c r="I20" s="72"/>
      <c r="J20" s="72"/>
      <c r="K20" s="72"/>
      <c r="L20" s="72"/>
      <c r="M20" s="72"/>
      <c r="N20" s="72"/>
      <c r="O20" s="72"/>
      <c r="P20" s="72"/>
    </row>
    <row r="21" spans="2:16" ht="19.5" customHeight="1">
      <c r="B21" s="44" t="s">
        <v>359</v>
      </c>
      <c r="F21" s="83"/>
      <c r="G21" s="84"/>
      <c r="H21" s="72"/>
      <c r="I21" s="72"/>
      <c r="J21" s="72"/>
      <c r="K21" s="72"/>
      <c r="L21" s="72"/>
      <c r="M21" s="72"/>
      <c r="N21" s="72"/>
      <c r="O21" s="72"/>
      <c r="P21" s="72"/>
    </row>
    <row r="22" spans="2:8" ht="18.75">
      <c r="B22" s="51" t="s">
        <v>265</v>
      </c>
      <c r="C22" s="78"/>
      <c r="D22" s="23"/>
      <c r="E22" s="70"/>
      <c r="F22" s="71"/>
      <c r="G22" s="71"/>
      <c r="H22" s="72"/>
    </row>
    <row r="23" spans="2:8" ht="18.75">
      <c r="B23" s="51"/>
      <c r="C23" s="78"/>
      <c r="D23" s="23"/>
      <c r="E23" s="70"/>
      <c r="F23" s="71"/>
      <c r="G23" s="71"/>
      <c r="H23" s="72"/>
    </row>
    <row r="24" spans="2:8" ht="26.25">
      <c r="B24" s="52" t="s">
        <v>420</v>
      </c>
      <c r="C24" s="78"/>
      <c r="D24" s="23"/>
      <c r="E24" s="70"/>
      <c r="F24" s="71"/>
      <c r="G24" s="71"/>
      <c r="H24" s="72"/>
    </row>
    <row r="25" spans="3:16" ht="15">
      <c r="C25" s="105"/>
      <c r="D25" s="105"/>
      <c r="E25" s="105"/>
      <c r="F25" s="105"/>
      <c r="G25" s="105"/>
      <c r="H25" s="85"/>
      <c r="I25" s="85"/>
      <c r="J25" s="85"/>
      <c r="K25" s="85"/>
      <c r="L25" s="85"/>
      <c r="M25" s="85"/>
      <c r="N25" s="85"/>
      <c r="O25" s="85"/>
      <c r="P25" s="85"/>
    </row>
    <row r="26" spans="2:16" ht="45">
      <c r="B26" s="86" t="s">
        <v>249</v>
      </c>
      <c r="C26" s="86" t="s">
        <v>250</v>
      </c>
      <c r="D26" s="86" t="s">
        <v>14</v>
      </c>
      <c r="E26" s="86" t="s">
        <v>13</v>
      </c>
      <c r="F26" s="86" t="s">
        <v>8</v>
      </c>
      <c r="G26" s="86" t="s">
        <v>251</v>
      </c>
      <c r="H26" s="86" t="s">
        <v>253</v>
      </c>
      <c r="I26" s="86" t="s">
        <v>254</v>
      </c>
      <c r="J26" s="86" t="s">
        <v>255</v>
      </c>
      <c r="K26" s="87"/>
      <c r="L26" s="87"/>
      <c r="M26" s="87"/>
      <c r="N26" s="87"/>
      <c r="O26" s="87"/>
      <c r="P26" s="87"/>
    </row>
    <row r="27" spans="2:16" ht="15">
      <c r="B27" s="88"/>
      <c r="C27" s="88"/>
      <c r="D27" s="60"/>
      <c r="E27" s="60"/>
      <c r="F27" s="60"/>
      <c r="G27" s="60"/>
      <c r="H27" s="60"/>
      <c r="I27" s="60"/>
      <c r="J27" s="60"/>
      <c r="K27" s="91"/>
      <c r="L27" s="91"/>
      <c r="M27" s="91"/>
      <c r="N27" s="91"/>
      <c r="O27" s="91"/>
      <c r="P27" s="91"/>
    </row>
    <row r="28" spans="2:16" ht="15" customHeight="1">
      <c r="B28" s="184" t="s">
        <v>315</v>
      </c>
      <c r="C28" s="219" t="s">
        <v>23</v>
      </c>
      <c r="D28" s="92"/>
      <c r="E28" s="92"/>
      <c r="F28" s="92"/>
      <c r="G28" s="93"/>
      <c r="H28" s="94"/>
      <c r="I28" s="94"/>
      <c r="J28" s="94"/>
      <c r="K28" s="91"/>
      <c r="L28" s="91"/>
      <c r="M28" s="91"/>
      <c r="N28" s="91"/>
      <c r="O28" s="91"/>
      <c r="P28" s="91"/>
    </row>
    <row r="29" spans="2:16" ht="6" customHeight="1">
      <c r="B29" s="56"/>
      <c r="C29" s="88"/>
      <c r="D29" s="60"/>
      <c r="E29" s="225"/>
      <c r="F29" s="60"/>
      <c r="G29" s="60"/>
      <c r="H29" s="60"/>
      <c r="I29" s="60"/>
      <c r="J29" s="60"/>
      <c r="K29" s="91"/>
      <c r="L29" s="91"/>
      <c r="M29" s="91"/>
      <c r="N29" s="91"/>
      <c r="O29" s="91"/>
      <c r="P29" s="91"/>
    </row>
    <row r="30" spans="2:16" ht="15" customHeight="1">
      <c r="B30" s="192" t="s">
        <v>196</v>
      </c>
      <c r="C30" s="203" t="s">
        <v>178</v>
      </c>
      <c r="D30" s="193"/>
      <c r="E30" s="221"/>
      <c r="F30" s="193"/>
      <c r="G30" s="157">
        <f>+SUM(G31:G40)</f>
        <v>0</v>
      </c>
      <c r="H30" s="199"/>
      <c r="I30" s="199"/>
      <c r="J30" s="157">
        <f>+SUM(J31:J40)</f>
        <v>0</v>
      </c>
      <c r="K30" s="96"/>
      <c r="L30" s="96"/>
      <c r="M30" s="96"/>
      <c r="N30" s="96"/>
      <c r="O30" s="96"/>
      <c r="P30" s="96"/>
    </row>
    <row r="31" spans="2:16" ht="15" customHeight="1">
      <c r="B31" s="200" t="s">
        <v>225</v>
      </c>
      <c r="C31" s="201" t="s">
        <v>388</v>
      </c>
      <c r="D31" s="193" t="s">
        <v>0</v>
      </c>
      <c r="E31" s="221">
        <v>28</v>
      </c>
      <c r="F31" s="202">
        <v>0</v>
      </c>
      <c r="G31" s="242">
        <f>+E31*F31</f>
        <v>0</v>
      </c>
      <c r="H31" s="199"/>
      <c r="I31" s="160">
        <v>0</v>
      </c>
      <c r="J31" s="160">
        <f aca="true" t="shared" si="0" ref="J31:J40">+I31*E31</f>
        <v>0</v>
      </c>
      <c r="K31" s="96"/>
      <c r="L31" s="96"/>
      <c r="M31" s="96"/>
      <c r="N31" s="96"/>
      <c r="O31" s="96"/>
      <c r="P31" s="96"/>
    </row>
    <row r="32" spans="2:16" ht="15" customHeight="1">
      <c r="B32" s="200" t="s">
        <v>226</v>
      </c>
      <c r="C32" s="201" t="s">
        <v>179</v>
      </c>
      <c r="D32" s="193" t="s">
        <v>0</v>
      </c>
      <c r="E32" s="221">
        <v>17</v>
      </c>
      <c r="F32" s="202">
        <v>0</v>
      </c>
      <c r="G32" s="242">
        <f aca="true" t="shared" si="1" ref="G32:G40">+E32*F32</f>
        <v>0</v>
      </c>
      <c r="H32" s="199"/>
      <c r="I32" s="160">
        <v>0</v>
      </c>
      <c r="J32" s="160">
        <f t="shared" si="0"/>
        <v>0</v>
      </c>
      <c r="K32" s="96"/>
      <c r="L32" s="96"/>
      <c r="M32" s="96"/>
      <c r="N32" s="96"/>
      <c r="O32" s="96"/>
      <c r="P32" s="96"/>
    </row>
    <row r="33" spans="2:16" ht="15" customHeight="1">
      <c r="B33" s="200" t="s">
        <v>227</v>
      </c>
      <c r="C33" s="201" t="s">
        <v>182</v>
      </c>
      <c r="D33" s="193" t="s">
        <v>0</v>
      </c>
      <c r="E33" s="221">
        <v>11</v>
      </c>
      <c r="F33" s="202">
        <v>0</v>
      </c>
      <c r="G33" s="242">
        <f t="shared" si="1"/>
        <v>0</v>
      </c>
      <c r="H33" s="199"/>
      <c r="I33" s="160">
        <v>0</v>
      </c>
      <c r="J33" s="160">
        <f t="shared" si="0"/>
        <v>0</v>
      </c>
      <c r="K33" s="96"/>
      <c r="L33" s="96"/>
      <c r="M33" s="96"/>
      <c r="N33" s="96"/>
      <c r="O33" s="96"/>
      <c r="P33" s="96"/>
    </row>
    <row r="34" spans="2:16" ht="15" customHeight="1">
      <c r="B34" s="200" t="s">
        <v>228</v>
      </c>
      <c r="C34" s="201" t="s">
        <v>183</v>
      </c>
      <c r="D34" s="193" t="s">
        <v>0</v>
      </c>
      <c r="E34" s="221">
        <v>19</v>
      </c>
      <c r="F34" s="202">
        <v>0</v>
      </c>
      <c r="G34" s="242">
        <f t="shared" si="1"/>
        <v>0</v>
      </c>
      <c r="H34" s="199"/>
      <c r="I34" s="160">
        <v>0</v>
      </c>
      <c r="J34" s="160">
        <f t="shared" si="0"/>
        <v>0</v>
      </c>
      <c r="K34" s="96"/>
      <c r="L34" s="96"/>
      <c r="M34" s="96"/>
      <c r="N34" s="96"/>
      <c r="O34" s="96"/>
      <c r="P34" s="96"/>
    </row>
    <row r="35" spans="2:16" ht="15" customHeight="1">
      <c r="B35" s="200" t="s">
        <v>229</v>
      </c>
      <c r="C35" s="201" t="s">
        <v>184</v>
      </c>
      <c r="D35" s="193" t="s">
        <v>0</v>
      </c>
      <c r="E35" s="221">
        <v>20</v>
      </c>
      <c r="F35" s="202">
        <v>0</v>
      </c>
      <c r="G35" s="242">
        <f t="shared" si="1"/>
        <v>0</v>
      </c>
      <c r="H35" s="199"/>
      <c r="I35" s="160">
        <v>0</v>
      </c>
      <c r="J35" s="160">
        <f t="shared" si="0"/>
        <v>0</v>
      </c>
      <c r="K35" s="96"/>
      <c r="L35" s="96"/>
      <c r="M35" s="96"/>
      <c r="N35" s="96"/>
      <c r="O35" s="96"/>
      <c r="P35" s="96"/>
    </row>
    <row r="36" spans="2:16" ht="15" customHeight="1">
      <c r="B36" s="200" t="s">
        <v>230</v>
      </c>
      <c r="C36" s="201" t="s">
        <v>185</v>
      </c>
      <c r="D36" s="193" t="s">
        <v>0</v>
      </c>
      <c r="E36" s="221">
        <v>30</v>
      </c>
      <c r="F36" s="202">
        <v>0</v>
      </c>
      <c r="G36" s="242">
        <f t="shared" si="1"/>
        <v>0</v>
      </c>
      <c r="H36" s="199"/>
      <c r="I36" s="160">
        <v>0</v>
      </c>
      <c r="J36" s="160">
        <f t="shared" si="0"/>
        <v>0</v>
      </c>
      <c r="K36" s="96"/>
      <c r="L36" s="96"/>
      <c r="M36" s="96"/>
      <c r="N36" s="96"/>
      <c r="O36" s="96"/>
      <c r="P36" s="96"/>
    </row>
    <row r="37" spans="2:16" ht="15" customHeight="1">
      <c r="B37" s="200" t="s">
        <v>316</v>
      </c>
      <c r="C37" s="201" t="s">
        <v>186</v>
      </c>
      <c r="D37" s="193" t="s">
        <v>0</v>
      </c>
      <c r="E37" s="221">
        <v>30</v>
      </c>
      <c r="F37" s="202">
        <v>0</v>
      </c>
      <c r="G37" s="242">
        <f t="shared" si="1"/>
        <v>0</v>
      </c>
      <c r="H37" s="199"/>
      <c r="I37" s="160">
        <v>0</v>
      </c>
      <c r="J37" s="160">
        <f t="shared" si="0"/>
        <v>0</v>
      </c>
      <c r="K37" s="96"/>
      <c r="L37" s="96"/>
      <c r="M37" s="96"/>
      <c r="N37" s="96"/>
      <c r="O37" s="96"/>
      <c r="P37" s="96"/>
    </row>
    <row r="38" spans="2:16" ht="15" customHeight="1">
      <c r="B38" s="200" t="s">
        <v>317</v>
      </c>
      <c r="C38" s="201" t="s">
        <v>187</v>
      </c>
      <c r="D38" s="193" t="s">
        <v>0</v>
      </c>
      <c r="E38" s="221">
        <v>36</v>
      </c>
      <c r="F38" s="202">
        <v>0</v>
      </c>
      <c r="G38" s="242">
        <f t="shared" si="1"/>
        <v>0</v>
      </c>
      <c r="H38" s="199"/>
      <c r="I38" s="160">
        <v>0</v>
      </c>
      <c r="J38" s="160">
        <f t="shared" si="0"/>
        <v>0</v>
      </c>
      <c r="K38" s="96"/>
      <c r="L38" s="96"/>
      <c r="M38" s="96"/>
      <c r="N38" s="96"/>
      <c r="O38" s="96"/>
      <c r="P38" s="96"/>
    </row>
    <row r="39" spans="2:16" ht="15" customHeight="1">
      <c r="B39" s="200" t="s">
        <v>318</v>
      </c>
      <c r="C39" s="201" t="s">
        <v>387</v>
      </c>
      <c r="D39" s="193" t="s">
        <v>0</v>
      </c>
      <c r="E39" s="221">
        <v>22</v>
      </c>
      <c r="F39" s="202">
        <v>0</v>
      </c>
      <c r="G39" s="242">
        <f t="shared" si="1"/>
        <v>0</v>
      </c>
      <c r="H39" s="199"/>
      <c r="I39" s="160">
        <v>0</v>
      </c>
      <c r="J39" s="160">
        <f t="shared" si="0"/>
        <v>0</v>
      </c>
      <c r="K39" s="96"/>
      <c r="L39" s="96"/>
      <c r="M39" s="96"/>
      <c r="N39" s="96"/>
      <c r="O39" s="96"/>
      <c r="P39" s="96"/>
    </row>
    <row r="40" spans="2:16" ht="15" customHeight="1">
      <c r="B40" s="200" t="s">
        <v>319</v>
      </c>
      <c r="C40" s="201" t="s">
        <v>188</v>
      </c>
      <c r="D40" s="193" t="s">
        <v>0</v>
      </c>
      <c r="E40" s="221">
        <v>84</v>
      </c>
      <c r="F40" s="202">
        <v>0</v>
      </c>
      <c r="G40" s="242">
        <f t="shared" si="1"/>
        <v>0</v>
      </c>
      <c r="H40" s="199"/>
      <c r="I40" s="160">
        <v>0</v>
      </c>
      <c r="J40" s="160">
        <f t="shared" si="0"/>
        <v>0</v>
      </c>
      <c r="K40" s="96"/>
      <c r="L40" s="96"/>
      <c r="M40" s="96"/>
      <c r="N40" s="96"/>
      <c r="O40" s="96"/>
      <c r="P40" s="96"/>
    </row>
    <row r="41" spans="2:16" ht="6.75" customHeight="1">
      <c r="B41" s="192"/>
      <c r="C41" s="201"/>
      <c r="D41" s="193"/>
      <c r="E41" s="221"/>
      <c r="F41" s="193"/>
      <c r="G41" s="242"/>
      <c r="H41" s="199"/>
      <c r="I41" s="199"/>
      <c r="J41" s="199"/>
      <c r="K41" s="96"/>
      <c r="L41" s="96"/>
      <c r="M41" s="96"/>
      <c r="N41" s="96"/>
      <c r="O41" s="96"/>
      <c r="P41" s="96"/>
    </row>
    <row r="42" spans="2:16" ht="23.25" customHeight="1">
      <c r="B42" s="192" t="s">
        <v>197</v>
      </c>
      <c r="C42" s="203" t="s">
        <v>192</v>
      </c>
      <c r="D42" s="193"/>
      <c r="E42" s="221"/>
      <c r="F42" s="193"/>
      <c r="G42" s="157">
        <f>+SUM(G43:G44)</f>
        <v>0</v>
      </c>
      <c r="H42" s="199"/>
      <c r="I42" s="199"/>
      <c r="J42" s="157">
        <f>+SUM(J43:J44)</f>
        <v>0</v>
      </c>
      <c r="K42" s="96"/>
      <c r="L42" s="96"/>
      <c r="M42" s="96"/>
      <c r="N42" s="96"/>
      <c r="O42" s="96"/>
      <c r="P42" s="96"/>
    </row>
    <row r="43" spans="2:16" ht="15" customHeight="1">
      <c r="B43" s="200" t="s">
        <v>231</v>
      </c>
      <c r="C43" s="201" t="s">
        <v>180</v>
      </c>
      <c r="D43" s="193" t="s">
        <v>0</v>
      </c>
      <c r="E43" s="221">
        <v>1000</v>
      </c>
      <c r="F43" s="202">
        <v>0</v>
      </c>
      <c r="G43" s="242">
        <f>+E43*F43</f>
        <v>0</v>
      </c>
      <c r="H43" s="199"/>
      <c r="I43" s="160">
        <v>0</v>
      </c>
      <c r="J43" s="160">
        <f>+I43*E43</f>
        <v>0</v>
      </c>
      <c r="K43" s="96"/>
      <c r="L43" s="96"/>
      <c r="M43" s="96"/>
      <c r="N43" s="96"/>
      <c r="O43" s="96"/>
      <c r="P43" s="96"/>
    </row>
    <row r="44" spans="2:16" ht="15" customHeight="1">
      <c r="B44" s="200" t="s">
        <v>232</v>
      </c>
      <c r="C44" s="201" t="s">
        <v>181</v>
      </c>
      <c r="D44" s="193" t="s">
        <v>0</v>
      </c>
      <c r="E44" s="221">
        <v>2000</v>
      </c>
      <c r="F44" s="202">
        <v>0</v>
      </c>
      <c r="G44" s="242">
        <f>+E44*F44</f>
        <v>0</v>
      </c>
      <c r="H44" s="199"/>
      <c r="I44" s="160">
        <v>0</v>
      </c>
      <c r="J44" s="160">
        <f>+I44*E44</f>
        <v>0</v>
      </c>
      <c r="K44" s="96"/>
      <c r="L44" s="96"/>
      <c r="M44" s="96"/>
      <c r="N44" s="96"/>
      <c r="O44" s="96"/>
      <c r="P44" s="96"/>
    </row>
    <row r="45" spans="2:16" ht="8.25" customHeight="1">
      <c r="B45" s="192"/>
      <c r="C45" s="201"/>
      <c r="D45" s="193"/>
      <c r="E45" s="221"/>
      <c r="F45" s="193"/>
      <c r="G45" s="242">
        <f>+E45*F45</f>
        <v>0</v>
      </c>
      <c r="H45" s="199"/>
      <c r="I45" s="199"/>
      <c r="J45" s="199"/>
      <c r="K45" s="96"/>
      <c r="L45" s="96"/>
      <c r="M45" s="96"/>
      <c r="N45" s="96"/>
      <c r="O45" s="96"/>
      <c r="P45" s="96"/>
    </row>
    <row r="46" spans="2:16" ht="15" customHeight="1">
      <c r="B46" s="192" t="s">
        <v>198</v>
      </c>
      <c r="C46" s="203" t="s">
        <v>191</v>
      </c>
      <c r="D46" s="193"/>
      <c r="E46" s="221"/>
      <c r="F46" s="193"/>
      <c r="G46" s="157">
        <f>+SUM(G47:G47)</f>
        <v>0</v>
      </c>
      <c r="H46" s="199"/>
      <c r="I46" s="199"/>
      <c r="J46" s="157">
        <f>+SUM(J47:J50)</f>
        <v>0</v>
      </c>
      <c r="K46" s="96"/>
      <c r="L46" s="96"/>
      <c r="M46" s="96"/>
      <c r="N46" s="96"/>
      <c r="O46" s="96"/>
      <c r="P46" s="96"/>
    </row>
    <row r="47" spans="2:16" ht="15" customHeight="1">
      <c r="B47" s="243" t="s">
        <v>233</v>
      </c>
      <c r="C47" s="201" t="s">
        <v>190</v>
      </c>
      <c r="D47" s="193" t="s">
        <v>7</v>
      </c>
      <c r="E47" s="221">
        <v>1</v>
      </c>
      <c r="F47" s="202">
        <f>0.85*(G42+G30)</f>
        <v>0</v>
      </c>
      <c r="G47" s="242">
        <f>+E47*F47</f>
        <v>0</v>
      </c>
      <c r="H47" s="199"/>
      <c r="I47" s="160">
        <v>0</v>
      </c>
      <c r="J47" s="160">
        <f>+I47*E47</f>
        <v>0</v>
      </c>
      <c r="K47" s="96"/>
      <c r="L47" s="96"/>
      <c r="M47" s="96"/>
      <c r="N47" s="96"/>
      <c r="O47" s="96"/>
      <c r="P47" s="96"/>
    </row>
    <row r="48" spans="2:16" ht="6.75" customHeight="1">
      <c r="B48" s="192"/>
      <c r="C48" s="203"/>
      <c r="D48" s="193"/>
      <c r="E48" s="221"/>
      <c r="F48" s="193"/>
      <c r="G48" s="159"/>
      <c r="H48" s="193"/>
      <c r="I48" s="193"/>
      <c r="J48" s="193"/>
      <c r="K48" s="41"/>
      <c r="L48" s="41"/>
      <c r="M48" s="41"/>
      <c r="N48" s="41"/>
      <c r="O48" s="41"/>
      <c r="P48" s="41"/>
    </row>
    <row r="49" spans="2:16" ht="15" customHeight="1">
      <c r="B49" s="192" t="s">
        <v>199</v>
      </c>
      <c r="C49" s="203" t="s">
        <v>193</v>
      </c>
      <c r="D49" s="205"/>
      <c r="E49" s="221"/>
      <c r="F49" s="202"/>
      <c r="G49" s="157">
        <f>+SUM(G50:G50)</f>
        <v>0</v>
      </c>
      <c r="H49" s="199"/>
      <c r="I49" s="199"/>
      <c r="J49" s="157">
        <f>+SUM(J50:J50)</f>
        <v>0</v>
      </c>
      <c r="K49" s="96"/>
      <c r="L49" s="96"/>
      <c r="M49" s="96"/>
      <c r="N49" s="96"/>
      <c r="O49" s="96"/>
      <c r="P49" s="96"/>
    </row>
    <row r="50" spans="2:16" ht="15" customHeight="1">
      <c r="B50" s="243" t="s">
        <v>234</v>
      </c>
      <c r="C50" s="201" t="s">
        <v>22</v>
      </c>
      <c r="D50" s="205" t="s">
        <v>3</v>
      </c>
      <c r="E50" s="221">
        <v>200</v>
      </c>
      <c r="F50" s="202">
        <v>0</v>
      </c>
      <c r="G50" s="242">
        <f>+E50*F50</f>
        <v>0</v>
      </c>
      <c r="H50" s="199"/>
      <c r="I50" s="160">
        <v>0</v>
      </c>
      <c r="J50" s="160">
        <f>+I50*E50</f>
        <v>0</v>
      </c>
      <c r="K50" s="96"/>
      <c r="L50" s="96"/>
      <c r="M50" s="96"/>
      <c r="N50" s="96"/>
      <c r="O50" s="96"/>
      <c r="P50" s="96"/>
    </row>
    <row r="52" spans="3:10" ht="21">
      <c r="C52" s="58" t="s">
        <v>367</v>
      </c>
      <c r="D52" s="97"/>
      <c r="E52" s="97"/>
      <c r="F52" s="97"/>
      <c r="G52" s="97"/>
      <c r="H52" s="101">
        <f>+SUM(G30:G50)/2</f>
        <v>0</v>
      </c>
      <c r="I52" s="102"/>
      <c r="J52" s="103">
        <f>+SUM(J30:J50)/2</f>
        <v>0</v>
      </c>
    </row>
    <row r="54" spans="4:16" ht="15.75">
      <c r="D54" s="63"/>
      <c r="E54" s="63"/>
      <c r="F54" s="63" t="s">
        <v>15</v>
      </c>
      <c r="G54" s="63"/>
      <c r="H54" s="64">
        <f>+H52</f>
        <v>0</v>
      </c>
      <c r="I54" s="72"/>
      <c r="J54" s="72"/>
      <c r="K54" s="72"/>
      <c r="L54" s="72"/>
      <c r="M54" s="72"/>
      <c r="N54" s="72"/>
      <c r="O54" s="72"/>
      <c r="P54" s="72"/>
    </row>
    <row r="55" spans="4:16" ht="15.75">
      <c r="D55" s="63"/>
      <c r="E55" s="63"/>
      <c r="F55" s="63" t="s">
        <v>398</v>
      </c>
      <c r="G55" s="65">
        <v>0.05</v>
      </c>
      <c r="H55" s="64">
        <f>+H54*G55</f>
        <v>0</v>
      </c>
      <c r="I55" s="72"/>
      <c r="J55" s="72"/>
      <c r="K55" s="72"/>
      <c r="L55" s="72"/>
      <c r="M55" s="72"/>
      <c r="N55" s="72"/>
      <c r="O55" s="72"/>
      <c r="P55" s="72"/>
    </row>
    <row r="56" spans="4:16" ht="15.75">
      <c r="D56" s="63"/>
      <c r="E56" s="63"/>
      <c r="F56" s="63" t="s">
        <v>5</v>
      </c>
      <c r="G56" s="63"/>
      <c r="H56" s="64">
        <f>+H54+H55</f>
        <v>0</v>
      </c>
      <c r="I56" s="72"/>
      <c r="J56" s="72"/>
      <c r="K56" s="72"/>
      <c r="L56" s="72"/>
      <c r="M56" s="72"/>
      <c r="N56" s="72"/>
      <c r="O56" s="72"/>
      <c r="P56" s="72"/>
    </row>
    <row r="57" spans="4:16" ht="15.75">
      <c r="D57" s="63"/>
      <c r="E57" s="63"/>
      <c r="F57" s="63" t="s">
        <v>348</v>
      </c>
      <c r="G57" s="65">
        <v>0.22</v>
      </c>
      <c r="H57" s="64">
        <f>+H56*G57</f>
        <v>0</v>
      </c>
      <c r="I57" s="72"/>
      <c r="J57" s="72"/>
      <c r="K57" s="72"/>
      <c r="L57" s="72"/>
      <c r="M57" s="72"/>
      <c r="N57" s="72"/>
      <c r="O57" s="72"/>
      <c r="P57" s="72"/>
    </row>
    <row r="58" spans="4:16" ht="15.75">
      <c r="D58" s="63"/>
      <c r="E58" s="63"/>
      <c r="F58" s="63" t="s">
        <v>396</v>
      </c>
      <c r="G58" s="63"/>
      <c r="H58" s="64">
        <f>+J52</f>
        <v>0</v>
      </c>
      <c r="I58" s="72"/>
      <c r="J58" s="72"/>
      <c r="K58" s="72"/>
      <c r="L58" s="72"/>
      <c r="M58" s="72"/>
      <c r="N58" s="72"/>
      <c r="O58" s="72"/>
      <c r="P58" s="72"/>
    </row>
    <row r="59" spans="4:16" ht="15.75">
      <c r="D59" s="63"/>
      <c r="E59" s="63"/>
      <c r="F59" s="63" t="s">
        <v>397</v>
      </c>
      <c r="G59" s="63"/>
      <c r="H59" s="64"/>
      <c r="I59" s="72"/>
      <c r="J59" s="72"/>
      <c r="K59" s="72"/>
      <c r="L59" s="72"/>
      <c r="M59" s="72"/>
      <c r="N59" s="72"/>
      <c r="O59" s="72"/>
      <c r="P59" s="72"/>
    </row>
    <row r="60" spans="4:16" ht="15.75">
      <c r="D60" s="63"/>
      <c r="E60" s="63"/>
      <c r="F60" s="63" t="s">
        <v>399</v>
      </c>
      <c r="G60" s="66">
        <v>0.708</v>
      </c>
      <c r="H60" s="64">
        <f>+H58*G60</f>
        <v>0</v>
      </c>
      <c r="I60" s="72"/>
      <c r="J60" s="72"/>
      <c r="K60" s="72"/>
      <c r="L60" s="72"/>
      <c r="M60" s="72"/>
      <c r="N60" s="72"/>
      <c r="O60" s="72"/>
      <c r="P60" s="72"/>
    </row>
    <row r="61" spans="4:16" ht="15.75">
      <c r="D61" s="63"/>
      <c r="E61" s="63"/>
      <c r="F61" s="63" t="s">
        <v>400</v>
      </c>
      <c r="G61" s="66">
        <v>0.708</v>
      </c>
      <c r="H61" s="64">
        <f>+H59*G61</f>
        <v>0</v>
      </c>
      <c r="I61" s="72"/>
      <c r="J61" s="72"/>
      <c r="K61" s="72"/>
      <c r="L61" s="72"/>
      <c r="M61" s="72"/>
      <c r="N61" s="72"/>
      <c r="O61" s="72"/>
      <c r="P61" s="72"/>
    </row>
    <row r="62" spans="4:16" ht="18.75">
      <c r="D62" s="63"/>
      <c r="E62" s="63"/>
      <c r="F62" s="67" t="s">
        <v>4</v>
      </c>
      <c r="G62" s="68"/>
      <c r="H62" s="69">
        <f>+H56+H57+H60+H61</f>
        <v>0</v>
      </c>
      <c r="I62" s="72"/>
      <c r="J62" s="72"/>
      <c r="K62" s="72"/>
      <c r="L62" s="72"/>
      <c r="M62" s="72"/>
      <c r="N62" s="72"/>
      <c r="O62" s="72"/>
      <c r="P62" s="7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5"/>
  <sheetViews>
    <sheetView zoomScaleSheetLayoutView="100" zoomScalePageLayoutView="0" workbookViewId="0" topLeftCell="A7">
      <selection activeCell="B16" sqref="B16"/>
    </sheetView>
  </sheetViews>
  <sheetFormatPr defaultColWidth="11.421875" defaultRowHeight="15"/>
  <cols>
    <col min="1" max="1" width="3.140625" style="207" customWidth="1"/>
    <col min="2" max="2" width="13.28125" style="207" customWidth="1"/>
    <col min="3" max="3" width="64.57421875" style="207" customWidth="1"/>
    <col min="4" max="4" width="8.421875" style="82" customWidth="1"/>
    <col min="5" max="5" width="10.28125" style="82" customWidth="1"/>
    <col min="6" max="6" width="14.00390625" style="82" customWidth="1"/>
    <col min="7" max="8" width="15.421875" style="82" customWidth="1"/>
    <col min="9" max="9" width="12.8515625" style="82" customWidth="1"/>
    <col min="10" max="10" width="19.00390625" style="82" customWidth="1"/>
    <col min="11" max="16" width="6.8515625" style="82" customWidth="1"/>
    <col min="17" max="16384" width="11.421875" style="207" customWidth="1"/>
  </cols>
  <sheetData>
    <row r="1" spans="2:16" ht="18.75">
      <c r="B1" s="14" t="s">
        <v>257</v>
      </c>
      <c r="C1" s="15"/>
      <c r="D1" s="23"/>
      <c r="E1" s="70"/>
      <c r="F1" s="71"/>
      <c r="G1" s="71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5.75">
      <c r="B2" s="20" t="s">
        <v>402</v>
      </c>
      <c r="C2" s="21"/>
      <c r="D2" s="23"/>
      <c r="E2" s="70"/>
      <c r="F2" s="71"/>
      <c r="G2" s="73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8.75">
      <c r="B3" s="14" t="s">
        <v>258</v>
      </c>
      <c r="C3" s="21"/>
      <c r="D3" s="23"/>
      <c r="E3" s="74"/>
      <c r="F3" s="34"/>
      <c r="G3" s="73"/>
      <c r="H3" s="207"/>
      <c r="I3" s="207"/>
      <c r="J3" s="207"/>
      <c r="K3" s="207"/>
      <c r="L3" s="207"/>
      <c r="M3" s="207"/>
      <c r="N3" s="207"/>
      <c r="O3" s="207"/>
      <c r="P3" s="207"/>
    </row>
    <row r="4" spans="2:16" ht="18.75">
      <c r="B4" s="14" t="s">
        <v>259</v>
      </c>
      <c r="C4" s="21"/>
      <c r="D4" s="23"/>
      <c r="E4" s="74"/>
      <c r="F4" s="34"/>
      <c r="G4" s="73"/>
      <c r="H4" s="207"/>
      <c r="I4" s="207"/>
      <c r="J4" s="207"/>
      <c r="K4" s="207"/>
      <c r="L4" s="207"/>
      <c r="M4" s="207"/>
      <c r="N4" s="207"/>
      <c r="O4" s="207"/>
      <c r="P4" s="207"/>
    </row>
    <row r="5" spans="2:16" ht="21">
      <c r="B5" s="208"/>
      <c r="C5" s="77"/>
      <c r="D5" s="23"/>
      <c r="E5" s="74"/>
      <c r="F5" s="34"/>
      <c r="G5" s="73"/>
      <c r="H5" s="207"/>
      <c r="I5" s="207"/>
      <c r="J5" s="207"/>
      <c r="K5" s="207"/>
      <c r="L5" s="207"/>
      <c r="M5" s="207"/>
      <c r="N5" s="207"/>
      <c r="O5" s="207"/>
      <c r="P5" s="207"/>
    </row>
    <row r="6" spans="2:16" ht="18.75">
      <c r="B6" s="14" t="s">
        <v>260</v>
      </c>
      <c r="C6" s="62" t="s">
        <v>394</v>
      </c>
      <c r="D6" s="23"/>
      <c r="E6" s="70"/>
      <c r="F6" s="34"/>
      <c r="G6" s="73"/>
      <c r="H6" s="207"/>
      <c r="I6" s="207"/>
      <c r="J6" s="207"/>
      <c r="K6" s="207"/>
      <c r="L6" s="207"/>
      <c r="M6" s="207"/>
      <c r="N6" s="207"/>
      <c r="O6" s="207"/>
      <c r="P6" s="207"/>
    </row>
    <row r="7" spans="2:16" ht="18.75">
      <c r="B7" s="14" t="s">
        <v>261</v>
      </c>
      <c r="C7" s="62" t="s">
        <v>395</v>
      </c>
      <c r="D7" s="23"/>
      <c r="E7" s="70"/>
      <c r="F7" s="34"/>
      <c r="G7" s="73"/>
      <c r="H7" s="207"/>
      <c r="I7" s="207"/>
      <c r="J7" s="207"/>
      <c r="K7" s="207"/>
      <c r="L7" s="207"/>
      <c r="M7" s="207"/>
      <c r="N7" s="207"/>
      <c r="O7" s="207"/>
      <c r="P7" s="207"/>
    </row>
    <row r="8" spans="2:16" ht="15.75">
      <c r="B8" s="20"/>
      <c r="C8" s="21"/>
      <c r="D8" s="23"/>
      <c r="E8" s="70"/>
      <c r="F8" s="34"/>
      <c r="G8" s="73"/>
      <c r="H8" s="207"/>
      <c r="I8" s="207"/>
      <c r="J8" s="207"/>
      <c r="K8" s="207"/>
      <c r="L8" s="207"/>
      <c r="M8" s="207"/>
      <c r="N8" s="207"/>
      <c r="O8" s="207"/>
      <c r="P8" s="207"/>
    </row>
    <row r="9" spans="2:16" ht="18.75">
      <c r="B9" s="30" t="s">
        <v>262</v>
      </c>
      <c r="C9" s="31"/>
      <c r="D9" s="32"/>
      <c r="E9" s="33"/>
      <c r="F9" s="34"/>
      <c r="G9" s="34"/>
      <c r="H9" s="207"/>
      <c r="I9" s="207"/>
      <c r="J9" s="207"/>
      <c r="K9" s="207"/>
      <c r="L9" s="207"/>
      <c r="M9" s="207"/>
      <c r="N9" s="207"/>
      <c r="O9" s="207"/>
      <c r="P9" s="207"/>
    </row>
    <row r="10" spans="2:16" ht="19.5" customHeight="1">
      <c r="B10" s="35" t="s">
        <v>351</v>
      </c>
      <c r="C10" s="31"/>
      <c r="D10" s="32"/>
      <c r="E10" s="33"/>
      <c r="F10" s="34"/>
      <c r="G10" s="34"/>
      <c r="H10" s="207"/>
      <c r="I10" s="207"/>
      <c r="J10" s="207"/>
      <c r="K10" s="207"/>
      <c r="L10" s="207"/>
      <c r="M10" s="207"/>
      <c r="N10" s="207"/>
      <c r="O10" s="207"/>
      <c r="P10" s="207"/>
    </row>
    <row r="11" spans="2:16" ht="19.5" customHeight="1">
      <c r="B11" s="35" t="s">
        <v>352</v>
      </c>
      <c r="C11" s="31"/>
      <c r="D11" s="32"/>
      <c r="E11" s="33"/>
      <c r="F11" s="34"/>
      <c r="G11" s="34"/>
      <c r="H11" s="207"/>
      <c r="I11" s="207"/>
      <c r="J11" s="207"/>
      <c r="K11" s="207"/>
      <c r="L11" s="207"/>
      <c r="M11" s="207"/>
      <c r="N11" s="207"/>
      <c r="O11" s="207"/>
      <c r="P11" s="207"/>
    </row>
    <row r="12" spans="2:16" ht="19.5" customHeight="1">
      <c r="B12" s="35" t="s">
        <v>353</v>
      </c>
      <c r="C12" s="31"/>
      <c r="D12" s="37"/>
      <c r="E12" s="38"/>
      <c r="F12" s="209"/>
      <c r="G12" s="210"/>
      <c r="H12" s="207"/>
      <c r="I12" s="207"/>
      <c r="J12" s="207"/>
      <c r="K12" s="207"/>
      <c r="L12" s="207"/>
      <c r="M12" s="207"/>
      <c r="N12" s="207"/>
      <c r="O12" s="207"/>
      <c r="P12" s="207"/>
    </row>
    <row r="13" spans="2:16" ht="19.5" customHeight="1">
      <c r="B13" s="35" t="s">
        <v>354</v>
      </c>
      <c r="C13" s="32"/>
      <c r="D13" s="32"/>
      <c r="E13" s="41"/>
      <c r="F13" s="41"/>
      <c r="G13" s="211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2:16" ht="19.5" customHeight="1">
      <c r="B14" s="35" t="s">
        <v>407</v>
      </c>
      <c r="C14" s="32"/>
      <c r="D14" s="32"/>
      <c r="E14" s="41"/>
      <c r="F14" s="41"/>
      <c r="G14" s="211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ht="19.5" customHeight="1">
      <c r="B15" s="35" t="s">
        <v>263</v>
      </c>
      <c r="C15" s="78"/>
      <c r="D15" s="23"/>
      <c r="E15" s="70"/>
      <c r="F15" s="71"/>
      <c r="G15" s="71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9.5" customHeight="1">
      <c r="B16" s="35" t="s">
        <v>264</v>
      </c>
      <c r="C16" s="32"/>
      <c r="D16" s="32"/>
      <c r="E16" s="41"/>
      <c r="F16" s="41"/>
      <c r="G16" s="211"/>
      <c r="H16" s="207"/>
      <c r="I16" s="207"/>
      <c r="J16" s="207"/>
      <c r="K16" s="207"/>
      <c r="L16" s="207"/>
      <c r="M16" s="207"/>
      <c r="N16" s="207"/>
      <c r="O16" s="207"/>
      <c r="P16" s="207"/>
    </row>
    <row r="17" spans="2:16" ht="19.5" customHeight="1">
      <c r="B17" s="35" t="s">
        <v>356</v>
      </c>
      <c r="C17" s="78"/>
      <c r="D17" s="23"/>
      <c r="E17" s="70"/>
      <c r="F17" s="34"/>
      <c r="G17" s="73"/>
      <c r="H17" s="207"/>
      <c r="I17" s="207"/>
      <c r="J17" s="207"/>
      <c r="K17" s="207"/>
      <c r="L17" s="207"/>
      <c r="M17" s="207"/>
      <c r="N17" s="207"/>
      <c r="O17" s="207"/>
      <c r="P17" s="207"/>
    </row>
    <row r="18" spans="2:16" ht="19.5" customHeight="1">
      <c r="B18" s="44" t="s">
        <v>357</v>
      </c>
      <c r="C18" s="78"/>
      <c r="D18" s="23"/>
      <c r="E18" s="70"/>
      <c r="F18" s="79"/>
      <c r="G18" s="73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2:16" ht="19.5" customHeight="1">
      <c r="B19" s="44" t="s">
        <v>355</v>
      </c>
      <c r="C19" s="80"/>
      <c r="D19" s="47"/>
      <c r="E19" s="74"/>
      <c r="F19" s="34"/>
      <c r="G19" s="73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2:16" ht="19.5" customHeight="1">
      <c r="B20" s="44" t="s">
        <v>358</v>
      </c>
      <c r="C20" s="78"/>
      <c r="D20" s="23"/>
      <c r="E20" s="70"/>
      <c r="F20" s="71"/>
      <c r="G20" s="71"/>
      <c r="H20" s="207"/>
      <c r="I20" s="207"/>
      <c r="J20" s="207"/>
      <c r="K20" s="207"/>
      <c r="L20" s="207"/>
      <c r="M20" s="207"/>
      <c r="N20" s="207"/>
      <c r="O20" s="207"/>
      <c r="P20" s="207"/>
    </row>
    <row r="21" spans="2:16" ht="19.5" customHeight="1">
      <c r="B21" s="44" t="s">
        <v>359</v>
      </c>
      <c r="F21" s="83"/>
      <c r="G21" s="84"/>
      <c r="H21" s="207"/>
      <c r="I21" s="207"/>
      <c r="J21" s="207"/>
      <c r="K21" s="207"/>
      <c r="L21" s="207"/>
      <c r="M21" s="207"/>
      <c r="N21" s="207"/>
      <c r="O21" s="207"/>
      <c r="P21" s="207"/>
    </row>
    <row r="22" spans="2:16" ht="18.75">
      <c r="B22" s="213" t="s">
        <v>265</v>
      </c>
      <c r="F22" s="83"/>
      <c r="G22" s="84"/>
      <c r="H22" s="207"/>
      <c r="I22" s="207"/>
      <c r="J22" s="207"/>
      <c r="K22" s="207"/>
      <c r="L22" s="207"/>
      <c r="M22" s="207"/>
      <c r="N22" s="207"/>
      <c r="O22" s="207"/>
      <c r="P22" s="207"/>
    </row>
    <row r="23" spans="3:16" ht="15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2:16" ht="26.25">
      <c r="B24" s="52" t="s">
        <v>409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6:16" ht="15">
      <c r="F25" s="83"/>
      <c r="G25" s="8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2:16" ht="48" customHeight="1">
      <c r="B26" s="215" t="s">
        <v>249</v>
      </c>
      <c r="C26" s="215" t="s">
        <v>250</v>
      </c>
      <c r="D26" s="215" t="s">
        <v>14</v>
      </c>
      <c r="E26" s="215" t="s">
        <v>13</v>
      </c>
      <c r="F26" s="215" t="s">
        <v>8</v>
      </c>
      <c r="G26" s="215" t="s">
        <v>251</v>
      </c>
      <c r="H26" s="215" t="s">
        <v>253</v>
      </c>
      <c r="I26" s="215" t="s">
        <v>254</v>
      </c>
      <c r="J26" s="215" t="s">
        <v>255</v>
      </c>
      <c r="K26" s="216"/>
      <c r="L26" s="216"/>
      <c r="M26" s="216"/>
      <c r="N26" s="216"/>
      <c r="O26" s="216"/>
      <c r="P26" s="216"/>
    </row>
    <row r="27" spans="2:16" ht="15">
      <c r="B27" s="217"/>
      <c r="C27" s="218"/>
      <c r="D27" s="90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1"/>
    </row>
    <row r="28" spans="2:16" ht="15" customHeight="1">
      <c r="B28" s="184" t="s">
        <v>320</v>
      </c>
      <c r="C28" s="219" t="s">
        <v>205</v>
      </c>
      <c r="D28" s="129"/>
      <c r="E28" s="129"/>
      <c r="F28" s="129"/>
      <c r="G28" s="93"/>
      <c r="H28" s="94"/>
      <c r="I28" s="94"/>
      <c r="J28" s="94"/>
      <c r="K28" s="91"/>
      <c r="L28" s="91"/>
      <c r="M28" s="91"/>
      <c r="N28" s="91"/>
      <c r="O28" s="91"/>
      <c r="P28" s="91"/>
    </row>
    <row r="29" spans="2:16" ht="6" customHeight="1">
      <c r="B29" s="56"/>
      <c r="C29" s="217"/>
      <c r="D29" s="60"/>
      <c r="E29" s="60"/>
      <c r="F29" s="60"/>
      <c r="G29" s="60"/>
      <c r="H29" s="60"/>
      <c r="I29" s="60"/>
      <c r="J29" s="60"/>
      <c r="K29" s="91"/>
      <c r="L29" s="91"/>
      <c r="M29" s="91"/>
      <c r="N29" s="91"/>
      <c r="O29" s="91"/>
      <c r="P29" s="91"/>
    </row>
    <row r="30" spans="2:16" ht="19.5" customHeight="1">
      <c r="B30" s="244" t="s">
        <v>200</v>
      </c>
      <c r="C30" s="245" t="s">
        <v>242</v>
      </c>
      <c r="D30" s="193"/>
      <c r="E30" s="221"/>
      <c r="F30" s="193"/>
      <c r="G30" s="246">
        <f>+SUM(G31:G32)</f>
        <v>0</v>
      </c>
      <c r="H30" s="199"/>
      <c r="I30" s="199"/>
      <c r="J30" s="247">
        <f>+SUM(J31:J32)</f>
        <v>0</v>
      </c>
      <c r="K30" s="96"/>
      <c r="L30" s="96"/>
      <c r="M30" s="96"/>
      <c r="N30" s="96"/>
      <c r="O30" s="96"/>
      <c r="P30" s="96"/>
    </row>
    <row r="31" spans="2:16" ht="19.5" customHeight="1">
      <c r="B31" s="248" t="s">
        <v>321</v>
      </c>
      <c r="C31" s="249" t="s">
        <v>206</v>
      </c>
      <c r="D31" s="193" t="s">
        <v>0</v>
      </c>
      <c r="E31" s="221">
        <v>1</v>
      </c>
      <c r="F31" s="250">
        <v>0</v>
      </c>
      <c r="G31" s="250">
        <f>+E31*F31</f>
        <v>0</v>
      </c>
      <c r="H31" s="199"/>
      <c r="I31" s="251">
        <v>0</v>
      </c>
      <c r="J31" s="251">
        <f>+I31*E31</f>
        <v>0</v>
      </c>
      <c r="K31" s="96"/>
      <c r="L31" s="96"/>
      <c r="M31" s="96"/>
      <c r="N31" s="96"/>
      <c r="O31" s="96"/>
      <c r="P31" s="96"/>
    </row>
    <row r="32" spans="2:16" ht="19.5" customHeight="1">
      <c r="B32" s="248" t="s">
        <v>322</v>
      </c>
      <c r="C32" s="249" t="s">
        <v>207</v>
      </c>
      <c r="D32" s="193" t="s">
        <v>0</v>
      </c>
      <c r="E32" s="221">
        <v>1</v>
      </c>
      <c r="F32" s="250">
        <v>0</v>
      </c>
      <c r="G32" s="250">
        <f>+E32*F32</f>
        <v>0</v>
      </c>
      <c r="H32" s="199"/>
      <c r="I32" s="251">
        <v>0</v>
      </c>
      <c r="J32" s="251">
        <f>+I32*E32</f>
        <v>0</v>
      </c>
      <c r="K32" s="96"/>
      <c r="L32" s="96"/>
      <c r="M32" s="96"/>
      <c r="N32" s="96"/>
      <c r="O32" s="96"/>
      <c r="P32" s="96"/>
    </row>
    <row r="33" spans="2:16" ht="6.75" customHeight="1">
      <c r="B33" s="244"/>
      <c r="C33" s="249"/>
      <c r="D33" s="193"/>
      <c r="E33" s="221"/>
      <c r="F33" s="193"/>
      <c r="G33" s="250"/>
      <c r="H33" s="199"/>
      <c r="I33" s="199"/>
      <c r="J33" s="199"/>
      <c r="K33" s="96"/>
      <c r="L33" s="96"/>
      <c r="M33" s="96"/>
      <c r="N33" s="96"/>
      <c r="O33" s="96"/>
      <c r="P33" s="96"/>
    </row>
    <row r="34" spans="2:16" ht="19.5" customHeight="1">
      <c r="B34" s="244" t="s">
        <v>201</v>
      </c>
      <c r="C34" s="245" t="s">
        <v>235</v>
      </c>
      <c r="D34" s="193"/>
      <c r="E34" s="221"/>
      <c r="F34" s="193"/>
      <c r="G34" s="246">
        <f>+SUM(G35:G37)</f>
        <v>0</v>
      </c>
      <c r="H34" s="199"/>
      <c r="I34" s="199"/>
      <c r="J34" s="247">
        <f>+SUM(J35:J37)</f>
        <v>0</v>
      </c>
      <c r="K34" s="96"/>
      <c r="L34" s="96"/>
      <c r="M34" s="96"/>
      <c r="N34" s="96"/>
      <c r="O34" s="96"/>
      <c r="P34" s="96"/>
    </row>
    <row r="35" spans="2:16" ht="19.5" customHeight="1">
      <c r="B35" s="248" t="s">
        <v>323</v>
      </c>
      <c r="C35" s="249" t="s">
        <v>208</v>
      </c>
      <c r="D35" s="193" t="s">
        <v>2</v>
      </c>
      <c r="E35" s="221">
        <v>490</v>
      </c>
      <c r="F35" s="250">
        <v>0</v>
      </c>
      <c r="G35" s="250">
        <f>+E35*F35</f>
        <v>0</v>
      </c>
      <c r="H35" s="199"/>
      <c r="I35" s="251">
        <v>0</v>
      </c>
      <c r="J35" s="251">
        <f>+I35*E35</f>
        <v>0</v>
      </c>
      <c r="K35" s="96"/>
      <c r="L35" s="96"/>
      <c r="M35" s="96"/>
      <c r="N35" s="96"/>
      <c r="O35" s="96"/>
      <c r="P35" s="96"/>
    </row>
    <row r="36" spans="2:16" ht="19.5" customHeight="1">
      <c r="B36" s="248" t="s">
        <v>324</v>
      </c>
      <c r="C36" s="249" t="s">
        <v>209</v>
      </c>
      <c r="D36" s="193" t="s">
        <v>0</v>
      </c>
      <c r="E36" s="221">
        <v>3</v>
      </c>
      <c r="F36" s="250">
        <v>0</v>
      </c>
      <c r="G36" s="250">
        <f>+E36*F36</f>
        <v>0</v>
      </c>
      <c r="H36" s="199"/>
      <c r="I36" s="251">
        <v>0</v>
      </c>
      <c r="J36" s="251">
        <f>+I36*E36</f>
        <v>0</v>
      </c>
      <c r="K36" s="96"/>
      <c r="L36" s="96"/>
      <c r="M36" s="96"/>
      <c r="N36" s="96"/>
      <c r="O36" s="96"/>
      <c r="P36" s="96"/>
    </row>
    <row r="37" spans="2:16" ht="19.5" customHeight="1">
      <c r="B37" s="248" t="s">
        <v>325</v>
      </c>
      <c r="C37" s="249" t="s">
        <v>243</v>
      </c>
      <c r="D37" s="193" t="s">
        <v>2</v>
      </c>
      <c r="E37" s="221">
        <v>24</v>
      </c>
      <c r="F37" s="250">
        <v>0</v>
      </c>
      <c r="G37" s="250">
        <f>+E37*F37</f>
        <v>0</v>
      </c>
      <c r="H37" s="199"/>
      <c r="I37" s="251">
        <v>0</v>
      </c>
      <c r="J37" s="251">
        <f>+I37*E37</f>
        <v>0</v>
      </c>
      <c r="K37" s="96"/>
      <c r="L37" s="96"/>
      <c r="M37" s="96"/>
      <c r="N37" s="96"/>
      <c r="O37" s="96"/>
      <c r="P37" s="96"/>
    </row>
    <row r="38" spans="2:16" ht="8.25" customHeight="1">
      <c r="B38" s="244"/>
      <c r="C38" s="249"/>
      <c r="D38" s="193"/>
      <c r="E38" s="221"/>
      <c r="F38" s="193"/>
      <c r="G38" s="250"/>
      <c r="H38" s="199"/>
      <c r="I38" s="199"/>
      <c r="J38" s="199"/>
      <c r="K38" s="96"/>
      <c r="L38" s="96"/>
      <c r="M38" s="96"/>
      <c r="N38" s="96"/>
      <c r="O38" s="96"/>
      <c r="P38" s="96"/>
    </row>
    <row r="39" spans="2:16" ht="19.5" customHeight="1">
      <c r="B39" s="244" t="s">
        <v>202</v>
      </c>
      <c r="C39" s="245" t="s">
        <v>236</v>
      </c>
      <c r="D39" s="193"/>
      <c r="E39" s="221"/>
      <c r="F39" s="193"/>
      <c r="G39" s="246">
        <f>+SUM(G40:G50)</f>
        <v>0</v>
      </c>
      <c r="H39" s="199"/>
      <c r="I39" s="199"/>
      <c r="J39" s="247">
        <f>+SUM(J40:J50)</f>
        <v>0</v>
      </c>
      <c r="K39" s="96"/>
      <c r="L39" s="96"/>
      <c r="M39" s="96"/>
      <c r="N39" s="96"/>
      <c r="O39" s="96"/>
      <c r="P39" s="96"/>
    </row>
    <row r="40" spans="2:16" s="292" customFormat="1" ht="19.5" customHeight="1">
      <c r="B40" s="293" t="s">
        <v>427</v>
      </c>
      <c r="C40" s="294" t="s">
        <v>422</v>
      </c>
      <c r="D40" s="295" t="s">
        <v>2</v>
      </c>
      <c r="E40" s="296">
        <v>215</v>
      </c>
      <c r="F40" s="297">
        <v>0</v>
      </c>
      <c r="G40" s="297">
        <f>+E40*F40</f>
        <v>0</v>
      </c>
      <c r="H40" s="298"/>
      <c r="I40" s="299">
        <v>0</v>
      </c>
      <c r="J40" s="299">
        <f>+I40*E40</f>
        <v>0</v>
      </c>
      <c r="K40" s="300"/>
      <c r="L40" s="300"/>
      <c r="M40" s="300"/>
      <c r="N40" s="300"/>
      <c r="O40" s="300"/>
      <c r="P40" s="300"/>
    </row>
    <row r="41" spans="2:16" ht="19.5" customHeight="1">
      <c r="B41" s="248" t="s">
        <v>326</v>
      </c>
      <c r="C41" s="249" t="s">
        <v>210</v>
      </c>
      <c r="D41" s="193" t="s">
        <v>2</v>
      </c>
      <c r="E41" s="296">
        <v>725</v>
      </c>
      <c r="F41" s="250">
        <v>0</v>
      </c>
      <c r="G41" s="250">
        <f aca="true" t="shared" si="0" ref="G41:G47">+E41*F41</f>
        <v>0</v>
      </c>
      <c r="H41" s="199"/>
      <c r="I41" s="251">
        <v>0</v>
      </c>
      <c r="J41" s="251">
        <f aca="true" t="shared" si="1" ref="J41:J50">+I41*E41</f>
        <v>0</v>
      </c>
      <c r="K41" s="96"/>
      <c r="L41" s="96"/>
      <c r="M41" s="96"/>
      <c r="N41" s="96"/>
      <c r="O41" s="96"/>
      <c r="P41" s="96"/>
    </row>
    <row r="42" spans="2:16" ht="19.5" customHeight="1">
      <c r="B42" s="248" t="s">
        <v>327</v>
      </c>
      <c r="C42" s="249" t="s">
        <v>211</v>
      </c>
      <c r="D42" s="193" t="s">
        <v>2</v>
      </c>
      <c r="E42" s="221">
        <v>215</v>
      </c>
      <c r="F42" s="250">
        <v>0</v>
      </c>
      <c r="G42" s="250">
        <f t="shared" si="0"/>
        <v>0</v>
      </c>
      <c r="H42" s="199"/>
      <c r="I42" s="251">
        <v>0</v>
      </c>
      <c r="J42" s="251">
        <f t="shared" si="1"/>
        <v>0</v>
      </c>
      <c r="K42" s="96"/>
      <c r="L42" s="96"/>
      <c r="M42" s="96"/>
      <c r="N42" s="96"/>
      <c r="O42" s="96"/>
      <c r="P42" s="96"/>
    </row>
    <row r="43" spans="2:16" s="292" customFormat="1" ht="19.5" customHeight="1">
      <c r="B43" s="293" t="s">
        <v>428</v>
      </c>
      <c r="C43" s="294" t="s">
        <v>423</v>
      </c>
      <c r="D43" s="295" t="s">
        <v>2</v>
      </c>
      <c r="E43" s="296">
        <v>690</v>
      </c>
      <c r="F43" s="297">
        <v>0</v>
      </c>
      <c r="G43" s="297">
        <f>+E43*F43</f>
        <v>0</v>
      </c>
      <c r="H43" s="298"/>
      <c r="I43" s="299">
        <v>0</v>
      </c>
      <c r="J43" s="299">
        <f>+I43*E43</f>
        <v>0</v>
      </c>
      <c r="K43" s="300"/>
      <c r="L43" s="300"/>
      <c r="M43" s="300"/>
      <c r="N43" s="300"/>
      <c r="O43" s="300"/>
      <c r="P43" s="300"/>
    </row>
    <row r="44" spans="2:16" ht="19.5" customHeight="1">
      <c r="B44" s="248" t="s">
        <v>328</v>
      </c>
      <c r="C44" s="249" t="s">
        <v>212</v>
      </c>
      <c r="D44" s="193" t="s">
        <v>2</v>
      </c>
      <c r="E44" s="296">
        <v>300</v>
      </c>
      <c r="F44" s="250">
        <v>0</v>
      </c>
      <c r="G44" s="250">
        <f t="shared" si="0"/>
        <v>0</v>
      </c>
      <c r="H44" s="199"/>
      <c r="I44" s="251">
        <v>0</v>
      </c>
      <c r="J44" s="251">
        <f t="shared" si="1"/>
        <v>0</v>
      </c>
      <c r="K44" s="96"/>
      <c r="L44" s="96"/>
      <c r="M44" s="96"/>
      <c r="N44" s="96"/>
      <c r="O44" s="96"/>
      <c r="P44" s="96"/>
    </row>
    <row r="45" spans="2:16" ht="19.5" customHeight="1">
      <c r="B45" s="248" t="s">
        <v>329</v>
      </c>
      <c r="C45" s="249" t="s">
        <v>213</v>
      </c>
      <c r="D45" s="193" t="s">
        <v>2</v>
      </c>
      <c r="E45" s="221">
        <v>40</v>
      </c>
      <c r="F45" s="250">
        <v>0</v>
      </c>
      <c r="G45" s="250">
        <f t="shared" si="0"/>
        <v>0</v>
      </c>
      <c r="H45" s="199"/>
      <c r="I45" s="251">
        <v>0</v>
      </c>
      <c r="J45" s="251">
        <f t="shared" si="1"/>
        <v>0</v>
      </c>
      <c r="K45" s="96"/>
      <c r="L45" s="96"/>
      <c r="M45" s="96"/>
      <c r="N45" s="96"/>
      <c r="O45" s="96"/>
      <c r="P45" s="96"/>
    </row>
    <row r="46" spans="2:16" ht="19.5" customHeight="1">
      <c r="B46" s="248" t="s">
        <v>330</v>
      </c>
      <c r="C46" s="249" t="s">
        <v>214</v>
      </c>
      <c r="D46" s="193" t="s">
        <v>2</v>
      </c>
      <c r="E46" s="221">
        <v>180</v>
      </c>
      <c r="F46" s="250">
        <v>0</v>
      </c>
      <c r="G46" s="250">
        <f t="shared" si="0"/>
        <v>0</v>
      </c>
      <c r="H46" s="199"/>
      <c r="I46" s="251">
        <v>0</v>
      </c>
      <c r="J46" s="251">
        <f t="shared" si="1"/>
        <v>0</v>
      </c>
      <c r="K46" s="96"/>
      <c r="L46" s="96"/>
      <c r="M46" s="96"/>
      <c r="N46" s="96"/>
      <c r="O46" s="96"/>
      <c r="P46" s="96"/>
    </row>
    <row r="47" spans="2:16" ht="19.5" customHeight="1">
      <c r="B47" s="248" t="s">
        <v>331</v>
      </c>
      <c r="C47" s="249" t="s">
        <v>215</v>
      </c>
      <c r="D47" s="193" t="s">
        <v>2</v>
      </c>
      <c r="E47" s="296">
        <v>440</v>
      </c>
      <c r="F47" s="250">
        <v>0</v>
      </c>
      <c r="G47" s="250">
        <f t="shared" si="0"/>
        <v>0</v>
      </c>
      <c r="H47" s="199"/>
      <c r="I47" s="251">
        <v>0</v>
      </c>
      <c r="J47" s="251">
        <f t="shared" si="1"/>
        <v>0</v>
      </c>
      <c r="K47" s="96"/>
      <c r="L47" s="96"/>
      <c r="M47" s="96"/>
      <c r="N47" s="96"/>
      <c r="O47" s="96"/>
      <c r="P47" s="96"/>
    </row>
    <row r="48" spans="2:16" s="292" customFormat="1" ht="19.5" customHeight="1">
      <c r="B48" s="293" t="s">
        <v>429</v>
      </c>
      <c r="C48" s="294" t="s">
        <v>424</v>
      </c>
      <c r="D48" s="295" t="s">
        <v>2</v>
      </c>
      <c r="E48" s="296">
        <v>10</v>
      </c>
      <c r="F48" s="297">
        <v>0</v>
      </c>
      <c r="G48" s="297">
        <f>+E48*F48</f>
        <v>0</v>
      </c>
      <c r="H48" s="298"/>
      <c r="I48" s="299">
        <v>0</v>
      </c>
      <c r="J48" s="299">
        <f>+I48*E48</f>
        <v>0</v>
      </c>
      <c r="K48" s="300"/>
      <c r="L48" s="300"/>
      <c r="M48" s="300"/>
      <c r="N48" s="300"/>
      <c r="O48" s="300"/>
      <c r="P48" s="300"/>
    </row>
    <row r="49" spans="2:16" ht="19.5" customHeight="1">
      <c r="B49" s="248" t="s">
        <v>332</v>
      </c>
      <c r="C49" s="249" t="s">
        <v>216</v>
      </c>
      <c r="D49" s="193" t="s">
        <v>2</v>
      </c>
      <c r="E49" s="221">
        <v>80</v>
      </c>
      <c r="F49" s="250">
        <v>0</v>
      </c>
      <c r="G49" s="250">
        <f>+E49*F49</f>
        <v>0</v>
      </c>
      <c r="H49" s="199"/>
      <c r="I49" s="251">
        <v>0</v>
      </c>
      <c r="J49" s="251">
        <f t="shared" si="1"/>
        <v>0</v>
      </c>
      <c r="K49" s="96"/>
      <c r="L49" s="96"/>
      <c r="M49" s="96"/>
      <c r="N49" s="96"/>
      <c r="O49" s="96"/>
      <c r="P49" s="96"/>
    </row>
    <row r="50" spans="2:16" ht="19.5" customHeight="1">
      <c r="B50" s="248" t="s">
        <v>333</v>
      </c>
      <c r="C50" s="249" t="s">
        <v>217</v>
      </c>
      <c r="D50" s="193" t="s">
        <v>0</v>
      </c>
      <c r="E50" s="221">
        <v>25</v>
      </c>
      <c r="F50" s="250">
        <v>0</v>
      </c>
      <c r="G50" s="250">
        <f>+E50*F50</f>
        <v>0</v>
      </c>
      <c r="H50" s="199"/>
      <c r="I50" s="251">
        <v>0</v>
      </c>
      <c r="J50" s="251">
        <f t="shared" si="1"/>
        <v>0</v>
      </c>
      <c r="K50" s="96"/>
      <c r="L50" s="96"/>
      <c r="M50" s="96"/>
      <c r="N50" s="96"/>
      <c r="O50" s="96"/>
      <c r="P50" s="96"/>
    </row>
    <row r="51" spans="2:16" ht="6.75" customHeight="1">
      <c r="B51" s="248"/>
      <c r="C51" s="252"/>
      <c r="D51" s="193"/>
      <c r="E51" s="221"/>
      <c r="F51" s="193"/>
      <c r="G51" s="204"/>
      <c r="H51" s="193"/>
      <c r="I51" s="193"/>
      <c r="J51" s="193"/>
      <c r="K51" s="41"/>
      <c r="L51" s="41"/>
      <c r="M51" s="41"/>
      <c r="N51" s="41"/>
      <c r="O51" s="41"/>
      <c r="P51" s="41"/>
    </row>
    <row r="52" spans="2:16" ht="18.75" customHeight="1">
      <c r="B52" s="244" t="s">
        <v>203</v>
      </c>
      <c r="C52" s="245" t="s">
        <v>238</v>
      </c>
      <c r="D52" s="205"/>
      <c r="E52" s="221"/>
      <c r="F52" s="250"/>
      <c r="G52" s="246">
        <f>+SUM(G53:G57)</f>
        <v>0</v>
      </c>
      <c r="H52" s="199"/>
      <c r="I52" s="199"/>
      <c r="J52" s="247">
        <f>+SUM(J53:J57)</f>
        <v>0</v>
      </c>
      <c r="K52" s="96"/>
      <c r="L52" s="96"/>
      <c r="M52" s="96"/>
      <c r="N52" s="96"/>
      <c r="O52" s="96"/>
      <c r="P52" s="96"/>
    </row>
    <row r="53" spans="2:16" ht="15">
      <c r="B53" s="302" t="s">
        <v>426</v>
      </c>
      <c r="C53" s="303" t="s">
        <v>425</v>
      </c>
      <c r="D53" s="304" t="s">
        <v>2</v>
      </c>
      <c r="E53" s="305">
        <v>160</v>
      </c>
      <c r="F53" s="306">
        <v>0</v>
      </c>
      <c r="G53" s="306">
        <f>+E53*F53</f>
        <v>0</v>
      </c>
      <c r="H53" s="307"/>
      <c r="I53" s="308">
        <v>0</v>
      </c>
      <c r="J53" s="308">
        <f>+I53*E53</f>
        <v>0</v>
      </c>
      <c r="K53" s="96"/>
      <c r="L53" s="96"/>
      <c r="M53" s="96"/>
      <c r="N53" s="96"/>
      <c r="O53" s="96"/>
      <c r="P53" s="96"/>
    </row>
    <row r="54" spans="2:16" ht="15">
      <c r="B54" s="248" t="s">
        <v>334</v>
      </c>
      <c r="C54" s="249" t="s">
        <v>218</v>
      </c>
      <c r="D54" s="304" t="s">
        <v>2</v>
      </c>
      <c r="E54" s="305">
        <v>1000</v>
      </c>
      <c r="F54" s="306">
        <v>0</v>
      </c>
      <c r="G54" s="306">
        <f>+E54*F54</f>
        <v>0</v>
      </c>
      <c r="H54" s="307"/>
      <c r="I54" s="308">
        <v>0</v>
      </c>
      <c r="J54" s="308">
        <f>+I54*E54</f>
        <v>0</v>
      </c>
      <c r="K54" s="96"/>
      <c r="L54" s="96"/>
      <c r="M54" s="96"/>
      <c r="N54" s="96"/>
      <c r="O54" s="96"/>
      <c r="P54" s="96"/>
    </row>
    <row r="55" spans="2:16" ht="15">
      <c r="B55" s="248" t="s">
        <v>335</v>
      </c>
      <c r="C55" s="249" t="s">
        <v>219</v>
      </c>
      <c r="D55" s="304" t="s">
        <v>2</v>
      </c>
      <c r="E55" s="305">
        <v>2100</v>
      </c>
      <c r="F55" s="306">
        <v>0</v>
      </c>
      <c r="G55" s="306">
        <f>+E55*F55</f>
        <v>0</v>
      </c>
      <c r="H55" s="307"/>
      <c r="I55" s="308">
        <v>0</v>
      </c>
      <c r="J55" s="308">
        <f>+I55*E55</f>
        <v>0</v>
      </c>
      <c r="K55" s="96"/>
      <c r="L55" s="96"/>
      <c r="M55" s="96"/>
      <c r="N55" s="96"/>
      <c r="O55" s="96"/>
      <c r="P55" s="96"/>
    </row>
    <row r="56" spans="2:16" ht="15">
      <c r="B56" s="200" t="s">
        <v>336</v>
      </c>
      <c r="C56" s="201" t="s">
        <v>220</v>
      </c>
      <c r="D56" s="195" t="s">
        <v>2</v>
      </c>
      <c r="E56" s="197">
        <v>24</v>
      </c>
      <c r="F56" s="202">
        <v>0</v>
      </c>
      <c r="G56" s="202">
        <f>+E56*F56</f>
        <v>0</v>
      </c>
      <c r="H56" s="309"/>
      <c r="I56" s="160">
        <v>0</v>
      </c>
      <c r="J56" s="160">
        <f>+I56*E56</f>
        <v>0</v>
      </c>
      <c r="K56" s="96"/>
      <c r="L56" s="96"/>
      <c r="M56" s="96"/>
      <c r="N56" s="96"/>
      <c r="O56" s="96"/>
      <c r="P56" s="96"/>
    </row>
    <row r="57" spans="2:16" ht="15">
      <c r="B57" s="200" t="s">
        <v>337</v>
      </c>
      <c r="C57" s="201" t="s">
        <v>221</v>
      </c>
      <c r="D57" s="195" t="s">
        <v>0</v>
      </c>
      <c r="E57" s="197">
        <v>190</v>
      </c>
      <c r="F57" s="202">
        <v>0</v>
      </c>
      <c r="G57" s="202">
        <f>+E57*F57</f>
        <v>0</v>
      </c>
      <c r="H57" s="309"/>
      <c r="I57" s="160">
        <v>0</v>
      </c>
      <c r="J57" s="160">
        <f>+I57*E57</f>
        <v>0</v>
      </c>
      <c r="K57" s="96"/>
      <c r="L57" s="96"/>
      <c r="M57" s="96"/>
      <c r="N57" s="96"/>
      <c r="O57" s="96"/>
      <c r="P57" s="96"/>
    </row>
    <row r="58" spans="2:16" ht="7.5" customHeight="1">
      <c r="B58" s="253"/>
      <c r="C58" s="220"/>
      <c r="D58" s="193"/>
      <c r="E58" s="221"/>
      <c r="F58" s="193"/>
      <c r="G58" s="193"/>
      <c r="H58" s="199"/>
      <c r="I58" s="199"/>
      <c r="J58" s="199"/>
      <c r="K58" s="96"/>
      <c r="L58" s="96"/>
      <c r="M58" s="96"/>
      <c r="N58" s="96"/>
      <c r="O58" s="96"/>
      <c r="P58" s="96"/>
    </row>
    <row r="59" spans="2:16" ht="19.5" customHeight="1">
      <c r="B59" s="253" t="s">
        <v>204</v>
      </c>
      <c r="C59" s="245" t="s">
        <v>237</v>
      </c>
      <c r="D59" s="205"/>
      <c r="E59" s="221"/>
      <c r="F59" s="250"/>
      <c r="G59" s="246">
        <f>+SUM(G60:G62)</f>
        <v>0</v>
      </c>
      <c r="H59" s="199"/>
      <c r="I59" s="199"/>
      <c r="J59" s="247">
        <f>+SUM(J60:J62)</f>
        <v>0</v>
      </c>
      <c r="K59" s="96"/>
      <c r="L59" s="96"/>
      <c r="M59" s="96"/>
      <c r="N59" s="96"/>
      <c r="O59" s="96"/>
      <c r="P59" s="96"/>
    </row>
    <row r="60" spans="2:16" ht="19.5" customHeight="1">
      <c r="B60" s="248" t="s">
        <v>338</v>
      </c>
      <c r="C60" s="249" t="s">
        <v>222</v>
      </c>
      <c r="D60" s="205" t="s">
        <v>2</v>
      </c>
      <c r="E60" s="221">
        <v>1250</v>
      </c>
      <c r="F60" s="250">
        <v>0</v>
      </c>
      <c r="G60" s="250">
        <f>+E60*F60</f>
        <v>0</v>
      </c>
      <c r="H60" s="199"/>
      <c r="I60" s="251">
        <v>0</v>
      </c>
      <c r="J60" s="251">
        <f>+I60*E60</f>
        <v>0</v>
      </c>
      <c r="K60" s="96"/>
      <c r="L60" s="96"/>
      <c r="M60" s="96"/>
      <c r="N60" s="96"/>
      <c r="O60" s="96"/>
      <c r="P60" s="96"/>
    </row>
    <row r="61" spans="2:16" ht="19.5" customHeight="1">
      <c r="B61" s="248" t="s">
        <v>339</v>
      </c>
      <c r="C61" s="249" t="s">
        <v>223</v>
      </c>
      <c r="D61" s="205" t="s">
        <v>0</v>
      </c>
      <c r="E61" s="221">
        <v>75</v>
      </c>
      <c r="F61" s="250">
        <v>0</v>
      </c>
      <c r="G61" s="250">
        <f>+E61*F61</f>
        <v>0</v>
      </c>
      <c r="H61" s="199"/>
      <c r="I61" s="251">
        <v>0</v>
      </c>
      <c r="J61" s="251">
        <f>+I61*E61</f>
        <v>0</v>
      </c>
      <c r="K61" s="96"/>
      <c r="L61" s="96"/>
      <c r="M61" s="96"/>
      <c r="N61" s="96"/>
      <c r="O61" s="96"/>
      <c r="P61" s="96"/>
    </row>
    <row r="62" spans="2:16" ht="19.5" customHeight="1">
      <c r="B62" s="248" t="s">
        <v>340</v>
      </c>
      <c r="C62" s="249" t="s">
        <v>224</v>
      </c>
      <c r="D62" s="205" t="s">
        <v>0</v>
      </c>
      <c r="E62" s="221">
        <v>32</v>
      </c>
      <c r="F62" s="250">
        <v>0</v>
      </c>
      <c r="G62" s="250">
        <f>+E62*F62</f>
        <v>0</v>
      </c>
      <c r="H62" s="199"/>
      <c r="I62" s="251">
        <v>0</v>
      </c>
      <c r="J62" s="251">
        <f>+I62*E62</f>
        <v>0</v>
      </c>
      <c r="K62" s="96"/>
      <c r="L62" s="96"/>
      <c r="M62" s="96"/>
      <c r="N62" s="96"/>
      <c r="O62" s="96"/>
      <c r="P62" s="96"/>
    </row>
    <row r="63" spans="2:16" ht="15" customHeight="1">
      <c r="B63" s="254"/>
      <c r="C63" s="249"/>
      <c r="D63" s="205"/>
      <c r="E63" s="238"/>
      <c r="F63" s="250"/>
      <c r="G63" s="250"/>
      <c r="H63" s="199"/>
      <c r="I63" s="199"/>
      <c r="J63" s="199"/>
      <c r="K63" s="96"/>
      <c r="L63" s="96"/>
      <c r="M63" s="96"/>
      <c r="N63" s="96"/>
      <c r="O63" s="96"/>
      <c r="P63" s="96"/>
    </row>
    <row r="65" spans="3:10" ht="21">
      <c r="C65" s="58" t="s">
        <v>368</v>
      </c>
      <c r="D65" s="97"/>
      <c r="E65" s="97"/>
      <c r="F65" s="97"/>
      <c r="G65" s="97"/>
      <c r="H65" s="223">
        <f>+SUM(G30:G62)/2</f>
        <v>0</v>
      </c>
      <c r="I65" s="222"/>
      <c r="J65" s="224">
        <f>+SUM(J30:J62)/2</f>
        <v>0</v>
      </c>
    </row>
    <row r="67" spans="4:16" ht="15.75">
      <c r="D67" s="63"/>
      <c r="E67" s="63"/>
      <c r="F67" s="63" t="s">
        <v>15</v>
      </c>
      <c r="G67" s="63"/>
      <c r="H67" s="64">
        <f>+H65</f>
        <v>0</v>
      </c>
      <c r="I67" s="207"/>
      <c r="J67" s="207"/>
      <c r="K67" s="207"/>
      <c r="L67" s="207"/>
      <c r="M67" s="207"/>
      <c r="N67" s="207"/>
      <c r="O67" s="207"/>
      <c r="P67" s="207"/>
    </row>
    <row r="68" spans="4:16" ht="15.75">
      <c r="D68" s="63"/>
      <c r="E68" s="63"/>
      <c r="F68" s="63" t="s">
        <v>398</v>
      </c>
      <c r="G68" s="65">
        <v>0.05</v>
      </c>
      <c r="H68" s="64">
        <f>+H67*G68</f>
        <v>0</v>
      </c>
      <c r="I68" s="207"/>
      <c r="J68" s="207"/>
      <c r="K68" s="207"/>
      <c r="L68" s="207"/>
      <c r="M68" s="207"/>
      <c r="N68" s="207"/>
      <c r="O68" s="207"/>
      <c r="P68" s="207"/>
    </row>
    <row r="69" spans="4:16" ht="15.75">
      <c r="D69" s="63"/>
      <c r="E69" s="63"/>
      <c r="F69" s="63" t="s">
        <v>5</v>
      </c>
      <c r="G69" s="63"/>
      <c r="H69" s="64">
        <f>+H67+H68</f>
        <v>0</v>
      </c>
      <c r="I69" s="207"/>
      <c r="J69" s="207"/>
      <c r="K69" s="207"/>
      <c r="L69" s="207"/>
      <c r="M69" s="207"/>
      <c r="N69" s="207"/>
      <c r="O69" s="207"/>
      <c r="P69" s="207"/>
    </row>
    <row r="70" spans="4:16" ht="15.75">
      <c r="D70" s="63"/>
      <c r="E70" s="63"/>
      <c r="F70" s="63" t="s">
        <v>348</v>
      </c>
      <c r="G70" s="65">
        <v>0.22</v>
      </c>
      <c r="H70" s="64">
        <f>+H69*G70</f>
        <v>0</v>
      </c>
      <c r="I70" s="207"/>
      <c r="J70" s="207"/>
      <c r="K70" s="207"/>
      <c r="L70" s="207"/>
      <c r="M70" s="207"/>
      <c r="N70" s="207"/>
      <c r="O70" s="207"/>
      <c r="P70" s="207"/>
    </row>
    <row r="71" spans="4:16" ht="15.75">
      <c r="D71" s="63"/>
      <c r="E71" s="63"/>
      <c r="F71" s="63" t="s">
        <v>396</v>
      </c>
      <c r="G71" s="63"/>
      <c r="H71" s="64">
        <f>+J65</f>
        <v>0</v>
      </c>
      <c r="I71" s="207"/>
      <c r="J71" s="207"/>
      <c r="K71" s="207"/>
      <c r="L71" s="207"/>
      <c r="M71" s="207"/>
      <c r="N71" s="207"/>
      <c r="O71" s="207"/>
      <c r="P71" s="207"/>
    </row>
    <row r="72" spans="4:16" ht="15.75">
      <c r="D72" s="63"/>
      <c r="E72" s="63"/>
      <c r="F72" s="63" t="s">
        <v>397</v>
      </c>
      <c r="G72" s="63"/>
      <c r="H72" s="64"/>
      <c r="I72" s="207"/>
      <c r="J72" s="207"/>
      <c r="K72" s="207"/>
      <c r="L72" s="207"/>
      <c r="M72" s="207"/>
      <c r="N72" s="207"/>
      <c r="O72" s="207"/>
      <c r="P72" s="207"/>
    </row>
    <row r="73" spans="4:16" ht="15.75">
      <c r="D73" s="63"/>
      <c r="E73" s="63"/>
      <c r="F73" s="63" t="s">
        <v>399</v>
      </c>
      <c r="G73" s="66">
        <v>0.708</v>
      </c>
      <c r="H73" s="64">
        <f>+H71*G73</f>
        <v>0</v>
      </c>
      <c r="I73" s="207"/>
      <c r="J73" s="207"/>
      <c r="K73" s="207"/>
      <c r="L73" s="207"/>
      <c r="M73" s="207"/>
      <c r="N73" s="207"/>
      <c r="O73" s="207"/>
      <c r="P73" s="207"/>
    </row>
    <row r="74" spans="4:16" ht="15.75">
      <c r="D74" s="63"/>
      <c r="E74" s="63"/>
      <c r="F74" s="63" t="s">
        <v>400</v>
      </c>
      <c r="G74" s="66">
        <v>0.708</v>
      </c>
      <c r="H74" s="64">
        <f>+H72*G74</f>
        <v>0</v>
      </c>
      <c r="I74" s="207"/>
      <c r="J74" s="207"/>
      <c r="K74" s="207"/>
      <c r="L74" s="207"/>
      <c r="M74" s="207"/>
      <c r="N74" s="207"/>
      <c r="O74" s="207"/>
      <c r="P74" s="207"/>
    </row>
    <row r="75" spans="4:16" ht="18.75">
      <c r="D75" s="63"/>
      <c r="E75" s="63"/>
      <c r="F75" s="67" t="s">
        <v>4</v>
      </c>
      <c r="G75" s="68"/>
      <c r="H75" s="69">
        <f>+H69+H70+H73+H74</f>
        <v>0</v>
      </c>
      <c r="I75" s="207"/>
      <c r="J75" s="207"/>
      <c r="K75" s="207"/>
      <c r="L75" s="207"/>
      <c r="M75" s="207"/>
      <c r="N75" s="207"/>
      <c r="O75" s="207"/>
      <c r="P75" s="20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Guile</dc:creator>
  <cp:keywords/>
  <dc:description/>
  <cp:lastModifiedBy>Usuario</cp:lastModifiedBy>
  <cp:lastPrinted>2015-03-26T18:28:34Z</cp:lastPrinted>
  <dcterms:created xsi:type="dcterms:W3CDTF">2014-08-26T13:38:51Z</dcterms:created>
  <dcterms:modified xsi:type="dcterms:W3CDTF">2015-05-15T16:58:54Z</dcterms:modified>
  <cp:category/>
  <cp:version/>
  <cp:contentType/>
  <cp:contentStatus/>
</cp:coreProperties>
</file>